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tabRatio="784" activeTab="0"/>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<sst xmlns="http://schemas.openxmlformats.org/spreadsheetml/2006/main" count="2796" uniqueCount="429">
  <si>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</si>
  <si>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</si>
  <si>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</si>
  <si>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</si>
  <si>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</si>
  <si>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</si>
  <si>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</si>
  <si>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</si>
  <si>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</si>
  <si>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</si>
  <si>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</si>
  <si>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</si>
  <si>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</si>
  <si>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</si>
  <si>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</si>
  <si>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</si>
  <si>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</si>
  <si>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</si>
  <si>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</si>
  <si>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</si>
  <si>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</si>
  <si>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</si>
  <si>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</si>
  <si>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</si>
  <si>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</si>
  <si>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</si>
  <si>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</si>
  <si>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</si>
  <si>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</si>
  <si>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</si>
  <si>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</si>
  <si>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</si>
  <si>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</si>
  <si>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</si>
  <si>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</si>
  <si>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</si>
  <si>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</si>
  <si>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</si>
  <si>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</si>
  <si>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</si>
  <si>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</si>
  <si>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</si>
  <si>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</si>
  <si>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</si>
  <si>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</si>
  <si>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</si>
  <si>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</si>
  <si>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</si>
  <si>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</si>
  <si>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</si>
  <si>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</si>
  <si>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</si>
  <si>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</si>
  <si>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</si>
  <si>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</si>
  <si>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</si>
  <si>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</si>
  <si>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</si>
  <si>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</si>
  <si>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</si>
  <si>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</si>
  <si>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</si>
  <si>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</si>
  <si>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</si>
  <si>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</si>
  <si>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</si>
  <si>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</si>
  <si>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</si>
  <si>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</si>
  <si>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</si>
  <si>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</si>
  <si>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</si>
  <si>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</si>
  <si>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</si>
  <si>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</si>
  <si>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</si>
  <si>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</si>
  <si>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</si>
  <si>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</si>
  <si>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</si>
  <si>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</si>
  <si>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</si>
  <si>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</si>
  <si>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</si>
  <si>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</si>
  <si>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</si>
  <si>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</si>
  <si>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</si>
  <si>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</si>
  <si>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</si>
  <si>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</si>
  <si>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</si>
  <si>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</si>
  <si>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</si>
  <si>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</si>
  <si>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</si>
  <si>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</si>
  <si>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</si>
  <si>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</si>
  <si>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</si>
  <si>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</si>
  <si>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</si>
  <si>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</si>
  <si>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</si>
  <si>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</si>
  <si>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</si>
  <si>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</si>
  <si>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</si>
  <si>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</si>
  <si>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</si>
  <si>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</si>
  <si>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</si>
  <si>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</si>
  <si>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</si>
  <si>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</si>
  <si>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</si>
  <si>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</si>
  <si>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</si>
  <si>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</si>
  <si>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</si>
  <si>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</si>
  <si>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</si>
  <si>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</si>
  <si>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</si>
  <si>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</si>
  <si>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</si>
  <si>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</si>
  <si>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</si>
  <si>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</si>
  <si>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</si>
  <si>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</si>
  <si>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</si>
  <si>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</si>
  <si>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</si>
  <si>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</si>
  <si>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</si>
  <si>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</si>
  <si>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</si>
  <si>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</si>
  <si>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N/A</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</si>
  <si>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</si>
  <si>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</si>
  <si>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</si>
  <si>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</si>
  <si>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</si>
  <si>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</si>
  <si>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</si>
  <si>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</si>
  <si>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</si>
  <si>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</si>
  <si>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</si>
  <si>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</si>
  <si>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</si>
  <si>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</si>
  <si>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</si>
  <si>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</si>
  <si>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</si>
  <si>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</si>
  <si>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</si>
  <si>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</si>
  <si>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</si>
  <si>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</si>
  <si>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</si>
  <si>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</si>
  <si>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</si>
  <si>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</si>
  <si>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</si>
  <si>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</si>
  <si>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</si>
  <si>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</si>
  <si>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</si>
  <si>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</si>
  <si>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</si>
  <si>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</si>
  <si>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</si>
  <si>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</si>
  <si>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</si>
  <si>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</si>
  <si>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</si>
  <si>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</si>
  <si>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jlatshaw@depaulindustries.com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</si>
  <si>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</si>
  <si>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</si>
  <si>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</si>
  <si>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</si>
  <si>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</si>
  <si>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</si>
  <si>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</si>
  <si>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</si>
  <si>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</si>
  <si>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</si>
  <si>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</si>
  <si>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</si>
  <si>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</si>
  <si>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</si>
  <si>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</si>
  <si>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</si>
  <si>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</si>
  <si>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</si>
  <si>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</si>
  <si>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</si>
  <si>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</si>
  <si>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</si>
  <si>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</si>
  <si>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</si>
  <si>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</si>
  <si>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</si>
  <si>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</si>
  <si>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</si>
  <si>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</si>
  <si>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</si>
  <si>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</si>
  <si>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</si>
  <si>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</si>
  <si>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</si>
  <si>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</si>
  <si>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</si>
  <si>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</si>
  <si>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</si>
  <si>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</si>
  <si>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</si>
  <si>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</si>
  <si>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</si>
  <si>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</si>
  <si>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</si>
  <si>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</si>
  <si>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</si>
  <si>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</si>
  <si>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</si>
  <si>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</si>
  <si>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</si>
  <si>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</si>
  <si>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</si>
  <si>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</si>
  <si>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</si>
  <si>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</si>
  <si>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</si>
  <si>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</si>
  <si>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</si>
  <si>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</si>
  <si>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</si>
  <si>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</si>
  <si>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</si>
  <si>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</si>
  <si>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</si>
  <si>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</si>
  <si>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</si>
  <si>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</si>
  <si>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</si>
  <si>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</si>
  <si>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</si>
  <si>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</si>
  <si>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</si>
  <si>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</si>
  <si>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</si>
  <si>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</si>
  <si>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</si>
  <si>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</si>
  <si>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</si>
  <si>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</si>
  <si>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</si>
  <si>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</si>
  <si>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</si>
  <si>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</si>
  <si>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</si>
  <si>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</si>
  <si>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</si>
  <si>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</si>
  <si>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</si>
  <si>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</si>
  <si>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</si>
  <si>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</si>
  <si>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</si>
  <si>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</si>
  <si>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</si>
  <si>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</si>
  <si>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</si>
  <si>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</si>
  <si>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</si>
  <si>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</si>
  <si>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</si>
  <si>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</si>
  <si>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</si>
  <si>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</si>
  <si>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</si>
  <si>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</si>
  <si>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</si>
  <si>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</si>
  <si>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</si>
  <si>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</si>
  <si>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</si>
  <si>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</si>
  <si>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</si>
  <si>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</si>
  <si>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</si>
  <si>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</si>
  <si>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</si>
  <si>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</si>
  <si>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</si>
  <si>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</si>
  <si>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</si>
  <si>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</si>
  <si>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</si>
  <si>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</si>
  <si>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</si>
  <si>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</si>
  <si>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</si>
  <si>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</si>
  <si>
    <t>Adds Cosmetologist</t>
  </si>
  <si>
    <t>Cosmetologist</t>
  </si>
  <si>
    <t>Pricing Spreadsheet - Addendum #3</t>
  </si>
  <si>
    <t xml:space="preserve">Updates Account Manager for Acro Service </t>
  </si>
  <si>
    <t>Jennifer Maitland</t>
  </si>
  <si>
    <t>734-787-9398</t>
  </si>
  <si>
    <t>jmaitland@acrocorp.com</t>
  </si>
  <si>
    <t xml:space="preserve">**NOTE** Fee negotiable, please contact A.N.D for possible waiver </t>
  </si>
  <si>
    <t>Percentage is of annual salary being offered to candidate to hire</t>
  </si>
  <si>
    <t>Less Than 1 Month = 12%</t>
  </si>
  <si>
    <t>1 to 3 Months =  10%</t>
  </si>
  <si>
    <t>Less Than 30 Calendar Days = $450/per hire</t>
  </si>
  <si>
    <t>31-60 Calendar Days = $300/per hire</t>
  </si>
  <si>
    <t>61-90 Calendar Days = $150/per hire</t>
  </si>
  <si>
    <t>18% of the annual salary</t>
  </si>
  <si>
    <t>30 days = 20%</t>
  </si>
  <si>
    <t>31-60 Days = 15%</t>
  </si>
  <si>
    <t>61-90 Days = 10%</t>
  </si>
  <si>
    <t>Example: employee worked 350 hours (50 hours to go)</t>
  </si>
  <si>
    <t>$2500.00 Flat Fee</t>
  </si>
  <si>
    <t>**NOTE** This fee is negotiable for reduction on a case by case basis with agreement by both parties.</t>
  </si>
  <si>
    <t>20% of the annual salary</t>
  </si>
  <si>
    <t>No Fee</t>
  </si>
  <si>
    <t>Example Pay off fee: 50 hours x $3.60 =  $l80 pay-off fee</t>
  </si>
  <si>
    <t xml:space="preserve">Less than 400 hours worked = $3.60  mark up per hour remaining </t>
  </si>
  <si>
    <t>31-60 Calendar Days = $300/per hire            31-60 Calendar Days = $300/per hire           61-90 Calendar Days = $150/per hire</t>
  </si>
  <si>
    <t>Less Than 350 Hours = 100% of fee</t>
  </si>
  <si>
    <t>Fee is 10% of an employees annual salary</t>
  </si>
  <si>
    <t>Greater than 520 hours = no fee</t>
  </si>
  <si>
    <t>351- 520 hours = 50% of fee</t>
  </si>
  <si>
    <t xml:space="preserve">0 - 160 Hours Worked = 15% </t>
  </si>
  <si>
    <t>161 - 320 Hours Worked = 10%</t>
  </si>
  <si>
    <t>321 - 480 Hours Worked = 5%</t>
  </si>
  <si>
    <t>Greater than 481 Hours Worked = no fee</t>
  </si>
  <si>
    <t>25% of the Annual Salary</t>
  </si>
  <si>
    <t>Doug Cloutier</t>
  </si>
  <si>
    <t>734-542-4203</t>
  </si>
  <si>
    <t>dcloutier@acrocorp.com</t>
  </si>
  <si>
    <t>all</t>
  </si>
  <si>
    <t>Pricing Spreadsheet - Addendum #4</t>
  </si>
  <si>
    <t>SEPARATION FEE                                  (less than 90 days)</t>
  </si>
  <si>
    <t>Pricing Spreadsheet - Addendum #5</t>
  </si>
  <si>
    <t>updates contact information for Goodwill</t>
  </si>
  <si>
    <t>adds separation fee for workers hired before completing continuous 90 days of work</t>
  </si>
  <si>
    <t>updates contact information for DePaul</t>
  </si>
  <si>
    <t>410-403-6223</t>
  </si>
  <si>
    <t>Nancy Hornburg</t>
  </si>
  <si>
    <t>nhornburg@depaulindustries.com</t>
  </si>
  <si>
    <t>443-566-2380</t>
  </si>
  <si>
    <t>Lottery Field Representative</t>
  </si>
  <si>
    <t>Adds Lottery Field Representative</t>
  </si>
  <si>
    <t>Thomas Cook</t>
  </si>
  <si>
    <t>tcook@abilitynetworkde.org</t>
  </si>
  <si>
    <t>Carolyn Petrak</t>
  </si>
  <si>
    <t>cpetrak@abilitynetworkde.org</t>
  </si>
  <si>
    <t>updates contact information for Ability Network of DE</t>
  </si>
  <si>
    <t>Gina Harvey</t>
  </si>
  <si>
    <t>951-317-8439</t>
  </si>
  <si>
    <t>delawareprogram@tadpgs.com</t>
  </si>
  <si>
    <t>updates contact information for TAD PGS aka Adecco Government Solutions (AGS)</t>
  </si>
  <si>
    <t>Plumbing Inspector</t>
  </si>
  <si>
    <t>Adds Plumbing Inspector</t>
  </si>
  <si>
    <t>Adds Conservation Technician I</t>
  </si>
  <si>
    <t>Conservation Technician I</t>
  </si>
  <si>
    <t>Physical Plant Maintenance/Trades Mechanic II</t>
  </si>
  <si>
    <t>Pricing Spreadsheet - Addendum #6</t>
  </si>
  <si>
    <t>Pricing Spreadsheet - Addendum #7</t>
  </si>
  <si>
    <t>Pricing Spreadsheet - Addendum #8</t>
  </si>
  <si>
    <t>Pricing Spreadsheet - Addendum #9</t>
  </si>
  <si>
    <t>Pricing Spreadsheet - Addendum #10</t>
  </si>
  <si>
    <t>Pricing Spreadsheet - Addendum #11</t>
  </si>
  <si>
    <t>Pricing Spreadsheet - Addendum #12</t>
  </si>
  <si>
    <t>Adds Physical Plant Maintenance/Trades Mechanic II</t>
  </si>
  <si>
    <t>Pricing Spreadsheet - Addendum #13</t>
  </si>
  <si>
    <t>Changes Abacus Corporation's use of fleet from authorized to not authorized</t>
  </si>
  <si>
    <t>Contract Expires June 30, 2018</t>
  </si>
  <si>
    <t>Expiration June 30, 2018</t>
  </si>
  <si>
    <t>Effective July 1, 2018</t>
  </si>
  <si>
    <t>TAD PGS, Inc /AKA/ 
Adecco Government Solutions (AGS)</t>
  </si>
  <si>
    <t>NO BID</t>
  </si>
  <si>
    <t>302-622-9177 ext 101</t>
  </si>
  <si>
    <t>Ability Network of Delaware (A.N.D.) 
/DBA/ Delaware Association of Rehabilitation Facilities (DELARF)</t>
  </si>
  <si>
    <r>
      <t> </t>
    </r>
    <r>
      <rPr>
        <strike/>
        <sz val="11"/>
        <color indexed="56"/>
        <rFont val="Calibri"/>
        <family val="2"/>
      </rPr>
      <t>Monday to Sunday</t>
    </r>
  </si>
  <si>
    <t>Contract Expiration effective June 30, 2018</t>
  </si>
  <si>
    <t>Award Notice - Addendum #3</t>
  </si>
  <si>
    <t>Award Notice - Addendum #4</t>
  </si>
  <si>
    <t>Award Notice - Addendum #5</t>
  </si>
  <si>
    <t>Pricing Spreadsheet - Addendum #14</t>
  </si>
  <si>
    <t>extends the contract through June 30, 2019 with updated bill rates</t>
  </si>
  <si>
    <t>Award Notice - Addendum #6</t>
  </si>
  <si>
    <t>extends the contract through June 30, 2019 with updated bill rates, updates Acro's pay and bill rates effective January 29, 2018</t>
  </si>
  <si>
    <t xml:space="preserve"> Pricing Expiration January 28, 2018</t>
  </si>
  <si>
    <t>Updated Pay Rates Effective January 29, 2018</t>
  </si>
  <si>
    <t>Award Notice - Addendum #7</t>
  </si>
  <si>
    <t>Adds Cultural Preservation Specialist</t>
  </si>
  <si>
    <t>Pricing Spreadsheet - Addendum #15</t>
  </si>
  <si>
    <t>Cultural Preservation Specialist - History</t>
  </si>
  <si>
    <t>CULTURAL &amp; INFORMATION RESOURCES SERVICES</t>
  </si>
  <si>
    <t>Cultural Preservation Specialist - Architectural History</t>
  </si>
  <si>
    <t>Cultural Preservation Speciliast - Archeology</t>
  </si>
  <si>
    <t>302-622-9177 ext 103</t>
  </si>
  <si>
    <t>Pricing Spreadsheet - Addendum #16</t>
  </si>
  <si>
    <t>Pricing Spreadsheet - Addendum #17</t>
  </si>
  <si>
    <t>Adds - 12 Lab positions - Microbiologist I, Microbiologist II, Microbiologist III, Analytical Chemist I,  Analytical Chemist II, Analytical Chemist III, Analytical Chemist IV, Laboratory Technician I,  Laboratory Technician II, Laboratory Technician III, Laboratory Manager I, and Laboratory Manager II</t>
  </si>
  <si>
    <t>Award Notice - Addendum #8</t>
  </si>
  <si>
    <t>Analytical Chemist I</t>
  </si>
  <si>
    <t>Analytical Chemist II</t>
  </si>
  <si>
    <t>Analytical Chemist III</t>
  </si>
  <si>
    <t>Analytical Chemist IV</t>
  </si>
  <si>
    <t>Laboratory Technician I</t>
  </si>
  <si>
    <t>Laboratory Technician II</t>
  </si>
  <si>
    <t>Laboratory Manager I</t>
  </si>
  <si>
    <t>Laboratory Manager II</t>
  </si>
  <si>
    <t>Microbiologist I</t>
  </si>
  <si>
    <t>Microbiologist II</t>
  </si>
  <si>
    <t>Microbiologist III</t>
  </si>
  <si>
    <t>Laboratory Technician III</t>
  </si>
  <si>
    <t>n/a</t>
  </si>
  <si>
    <t>Pricing Spreadsheet - Addendum #18</t>
  </si>
  <si>
    <t>Tammy Brewer</t>
  </si>
  <si>
    <t xml:space="preserve">tbrewer@goodwillde.org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</si>
</sst>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73">
    <font>
      <sz val="11"/>
      <color theme="1"/>
      <name val="Calibri"/>
      <family val="2"/>
    </font>
    <font>
      <sz val="11"/>
      <color indexed="8"/>
      <name val="Calibri"/>
      <family val="2"/>
    </font>
    <font>
      <u val="single"/>
      <sz val="11"/>
      <color indexed="12"/>
      <name val="Calibri"/>
      <family val="2"/>
    </font>
    <font>
      <sz val="10"/>
      <name val="Arial"/>
      <family val="2"/>
    </font>
    <font>
      <b/>
      <sz val="11"/>
      <color indexed="8"/>
      <name val="Calibri"/>
      <family val="2"/>
    </font>
    <font>
      <b/>
      <sz val="11"/>
      <color indexed="10"/>
      <name val="Calibri"/>
      <family val="2"/>
    </font>
    <font>
      <strike/>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sz val="11"/>
      <color indexed="56"/>
      <name val="Calibri"/>
      <family val="2"/>
    </font>
    <font>
      <sz val="10"/>
      <color indexed="63"/>
      <name val="Arial"/>
      <family val="2"/>
    </font>
    <font>
      <sz val="10"/>
      <color indexed="8"/>
      <name val="Calibri"/>
      <family val="2"/>
    </font>
    <font>
      <sz val="10"/>
      <color indexed="8"/>
      <name val="Times New Roman"/>
      <family val="1"/>
    </font>
    <font>
      <b/>
      <sz val="14"/>
      <color indexed="8"/>
      <name val="Calibri"/>
      <family val="2"/>
    </font>
    <font>
      <sz val="14"/>
      <color indexed="8"/>
      <name val="Calibri"/>
      <family val="2"/>
    </font>
    <font>
      <strike/>
      <sz val="11"/>
      <color indexed="8"/>
      <name val="Calibri"/>
      <family val="2"/>
    </font>
    <font>
      <b/>
      <strike/>
      <sz val="11"/>
      <color indexed="8"/>
      <name val="Calibri"/>
      <family val="2"/>
    </font>
    <font>
      <u val="single"/>
      <strike/>
      <sz val="11"/>
      <color indexed="12"/>
      <name val="Calibri"/>
      <family val="2"/>
    </font>
    <font>
      <b/>
      <strike/>
      <sz val="11"/>
      <color indexed="10"/>
      <name val="Calibri"/>
      <family val="2"/>
    </font>
    <font>
      <b/>
      <sz val="10"/>
      <color indexed="8"/>
      <name val="Calibri"/>
      <family val="2"/>
    </font>
    <font>
      <sz val="11"/>
      <color indexed="63"/>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sz val="10"/>
      <color rgb="FF333333"/>
      <name val="Arial"/>
      <family val="2"/>
    </font>
    <font>
      <sz val="10"/>
      <color theme="1"/>
      <name val="Calibri"/>
      <family val="2"/>
    </font>
    <font>
      <sz val="10"/>
      <color theme="1"/>
      <name val="Times New Roman"/>
      <family val="1"/>
    </font>
    <font>
      <b/>
      <sz val="14"/>
      <color theme="1"/>
      <name val="Calibri"/>
      <family val="2"/>
    </font>
    <font>
      <sz val="14"/>
      <color theme="1"/>
      <name val="Calibri"/>
      <family val="2"/>
    </font>
    <font>
      <strike/>
      <sz val="11"/>
      <color theme="1"/>
      <name val="Calibri"/>
      <family val="2"/>
    </font>
    <font>
      <b/>
      <strike/>
      <sz val="11"/>
      <color theme="1"/>
      <name val="Calibri"/>
      <family val="2"/>
    </font>
    <font>
      <u val="single"/>
      <strike/>
      <sz val="11"/>
      <color theme="10"/>
      <name val="Calibri"/>
      <family val="2"/>
    </font>
    <font>
      <b/>
      <strike/>
      <sz val="11"/>
      <color rgb="FFFF0000"/>
      <name val="Calibri"/>
      <family val="2"/>
    </font>
    <font>
      <b/>
      <sz val="10"/>
      <color theme="1"/>
      <name val="Calibri"/>
      <family val="2"/>
    </font>
    <font>
      <sz val="11"/>
      <color rgb="FF33333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28">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57"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57" fillId="33" borderId="10" xfId="0" applyNumberFormat="1" applyFont="1" applyFill="1" applyBorder="1" applyAlignment="1">
      <alignment horizontal="center"/>
    </xf>
    <xf numFmtId="2" fontId="57" fillId="33" borderId="10" xfId="0" applyNumberFormat="1" applyFont="1" applyFill="1" applyBorder="1" applyAlignment="1">
      <alignment horizontal="center"/>
    </xf>
    <xf numFmtId="0" fontId="57" fillId="33" borderId="11" xfId="0" applyFont="1" applyFill="1" applyBorder="1" applyAlignment="1">
      <alignment horizontal="center"/>
    </xf>
    <xf numFmtId="0" fontId="57" fillId="33" borderId="10" xfId="0" applyFont="1" applyFill="1" applyBorder="1" applyAlignment="1">
      <alignment horizontal="center"/>
    </xf>
    <xf numFmtId="0" fontId="0" fillId="34" borderId="10" xfId="0" applyFont="1" applyFill="1" applyBorder="1" applyAlignment="1">
      <alignment/>
    </xf>
    <xf numFmtId="0" fontId="49"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49"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49" fillId="4" borderId="10" xfId="63" applyFill="1" applyBorder="1" applyAlignment="1" applyProtection="1">
      <alignment/>
      <protection/>
    </xf>
    <xf numFmtId="0" fontId="0" fillId="5" borderId="10" xfId="0" applyFont="1" applyFill="1" applyBorder="1" applyAlignment="1">
      <alignment/>
    </xf>
    <xf numFmtId="0" fontId="49"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xf>
    <xf numFmtId="0" fontId="0" fillId="12" borderId="10" xfId="0" applyFont="1" applyFill="1" applyBorder="1" applyAlignment="1">
      <alignment/>
    </xf>
    <xf numFmtId="0" fontId="49"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49" fillId="6" borderId="10" xfId="63" applyFill="1" applyBorder="1" applyAlignment="1" applyProtection="1" quotePrefix="1">
      <alignment/>
      <protection/>
    </xf>
    <xf numFmtId="10" fontId="0" fillId="6" borderId="10" xfId="0" applyNumberFormat="1" applyFill="1" applyBorder="1" applyAlignment="1">
      <alignment/>
    </xf>
    <xf numFmtId="0" fontId="59" fillId="6" borderId="10" xfId="0" applyFont="1" applyFill="1" applyBorder="1" applyAlignment="1">
      <alignment/>
    </xf>
    <xf numFmtId="0" fontId="60" fillId="6" borderId="10" xfId="0" applyFont="1" applyFill="1" applyBorder="1" applyAlignment="1">
      <alignment/>
    </xf>
    <xf numFmtId="0" fontId="0" fillId="7" borderId="12" xfId="0" applyFill="1" applyBorder="1" applyAlignment="1">
      <alignment/>
    </xf>
    <xf numFmtId="0" fontId="49" fillId="7" borderId="12" xfId="63" applyFill="1" applyBorder="1" applyAlignment="1" applyProtection="1">
      <alignment/>
      <protection/>
    </xf>
    <xf numFmtId="0" fontId="0" fillId="9" borderId="10" xfId="0" applyFont="1" applyFill="1" applyBorder="1" applyAlignment="1">
      <alignment/>
    </xf>
    <xf numFmtId="0" fontId="49"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49" fillId="10" borderId="10" xfId="63" applyFill="1" applyBorder="1" applyAlignment="1" applyProtection="1">
      <alignment/>
      <protection/>
    </xf>
    <xf numFmtId="0" fontId="0" fillId="11" borderId="10" xfId="0" applyFont="1" applyFill="1" applyBorder="1" applyAlignment="1">
      <alignment/>
    </xf>
    <xf numFmtId="0" fontId="49"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2" fontId="0" fillId="34" borderId="10" xfId="0" applyNumberFormat="1" applyFont="1" applyFill="1" applyBorder="1" applyAlignment="1">
      <alignment/>
    </xf>
    <xf numFmtId="164" fontId="57"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49" fillId="8" borderId="10" xfId="63" applyFill="1" applyBorder="1" applyAlignment="1" applyProtection="1">
      <alignment/>
      <protection/>
    </xf>
    <xf numFmtId="0" fontId="0" fillId="8" borderId="10" xfId="0" applyFill="1" applyBorder="1" applyAlignment="1">
      <alignment/>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57" fillId="34" borderId="10" xfId="0" applyFont="1" applyFill="1" applyBorder="1" applyAlignment="1">
      <alignment/>
    </xf>
    <xf numFmtId="0" fontId="57" fillId="3" borderId="10" xfId="0" applyFont="1" applyFill="1" applyBorder="1" applyAlignment="1">
      <alignment/>
    </xf>
    <xf numFmtId="0" fontId="57" fillId="4" borderId="10" xfId="0" applyFont="1" applyFill="1" applyBorder="1" applyAlignment="1">
      <alignment/>
    </xf>
    <xf numFmtId="0" fontId="57" fillId="5" borderId="10" xfId="0" applyFont="1" applyFill="1" applyBorder="1" applyAlignment="1">
      <alignment/>
    </xf>
    <xf numFmtId="0" fontId="57" fillId="6" borderId="10" xfId="0" applyFont="1" applyFill="1" applyBorder="1" applyAlignment="1">
      <alignment/>
    </xf>
    <xf numFmtId="0" fontId="57" fillId="7" borderId="12" xfId="0" applyFont="1" applyFill="1" applyBorder="1" applyAlignment="1">
      <alignment/>
    </xf>
    <xf numFmtId="0" fontId="57" fillId="9" borderId="10" xfId="0" applyFont="1" applyFill="1" applyBorder="1" applyAlignment="1">
      <alignment/>
    </xf>
    <xf numFmtId="0" fontId="57" fillId="10" borderId="10" xfId="0" applyFont="1" applyFill="1" applyBorder="1" applyAlignment="1">
      <alignment/>
    </xf>
    <xf numFmtId="0" fontId="57" fillId="11" borderId="10" xfId="0" applyFont="1" applyFill="1" applyBorder="1" applyAlignment="1">
      <alignment/>
    </xf>
    <xf numFmtId="0" fontId="57" fillId="12" borderId="10" xfId="0" applyFont="1" applyFill="1" applyBorder="1" applyAlignment="1">
      <alignment/>
    </xf>
    <xf numFmtId="0" fontId="57"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57" fillId="0" borderId="0" xfId="0" applyFont="1" applyAlignment="1">
      <alignment wrapText="1"/>
    </xf>
    <xf numFmtId="0" fontId="57"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57" fillId="34" borderId="10" xfId="82" applyFont="1" applyFill="1" applyBorder="1" applyAlignment="1">
      <alignment vertical="top"/>
      <protection/>
    </xf>
    <xf numFmtId="0" fontId="49" fillId="34" borderId="10" xfId="63" applyFill="1" applyBorder="1" applyAlignment="1" applyProtection="1">
      <alignment horizontal="left"/>
      <protection/>
    </xf>
    <xf numFmtId="49" fontId="25" fillId="0" borderId="10" xfId="87" applyNumberFormat="1" applyFont="1" applyFill="1" applyBorder="1">
      <alignment/>
      <protection/>
    </xf>
    <xf numFmtId="49" fontId="57" fillId="3" borderId="10" xfId="0" applyNumberFormat="1" applyFont="1" applyFill="1" applyBorder="1" applyAlignment="1">
      <alignment/>
    </xf>
    <xf numFmtId="49" fontId="57" fillId="4" borderId="10" xfId="0" applyNumberFormat="1" applyFont="1" applyFill="1" applyBorder="1" applyAlignment="1">
      <alignment/>
    </xf>
    <xf numFmtId="49" fontId="57" fillId="5" borderId="10" xfId="0" applyNumberFormat="1" applyFont="1" applyFill="1" applyBorder="1" applyAlignment="1">
      <alignment/>
    </xf>
    <xf numFmtId="49" fontId="57" fillId="6" borderId="10" xfId="0" applyNumberFormat="1" applyFont="1" applyFill="1" applyBorder="1" applyAlignment="1">
      <alignment/>
    </xf>
    <xf numFmtId="49" fontId="57" fillId="7" borderId="12" xfId="0" applyNumberFormat="1" applyFont="1" applyFill="1" applyBorder="1" applyAlignment="1">
      <alignment/>
    </xf>
    <xf numFmtId="49" fontId="57" fillId="9" borderId="10" xfId="0" applyNumberFormat="1" applyFont="1" applyFill="1" applyBorder="1" applyAlignment="1">
      <alignment/>
    </xf>
    <xf numFmtId="49" fontId="57" fillId="10" borderId="10" xfId="0" applyNumberFormat="1" applyFont="1" applyFill="1" applyBorder="1" applyAlignment="1">
      <alignment/>
    </xf>
    <xf numFmtId="49" fontId="57" fillId="11" borderId="10" xfId="0" applyNumberFormat="1" applyFont="1" applyFill="1" applyBorder="1" applyAlignment="1">
      <alignment/>
    </xf>
    <xf numFmtId="49" fontId="57" fillId="12" borderId="10" xfId="0" applyNumberFormat="1" applyFont="1" applyFill="1" applyBorder="1" applyAlignment="1">
      <alignment/>
    </xf>
    <xf numFmtId="49" fontId="57" fillId="8" borderId="10" xfId="0" applyNumberFormat="1" applyFont="1" applyFill="1" applyBorder="1" applyAlignment="1">
      <alignment/>
    </xf>
    <xf numFmtId="49" fontId="0" fillId="0" borderId="0" xfId="0" applyNumberFormat="1" applyAlignment="1">
      <alignment/>
    </xf>
    <xf numFmtId="0" fontId="61" fillId="0" borderId="10" xfId="0" applyFont="1" applyBorder="1" applyAlignment="1">
      <alignment/>
    </xf>
    <xf numFmtId="0" fontId="61" fillId="34" borderId="10" xfId="0" applyFont="1" applyFill="1" applyBorder="1" applyAlignment="1">
      <alignment/>
    </xf>
    <xf numFmtId="0" fontId="61" fillId="3" borderId="10" xfId="0" applyFont="1" applyFill="1" applyBorder="1" applyAlignment="1">
      <alignment/>
    </xf>
    <xf numFmtId="0" fontId="61" fillId="4" borderId="10" xfId="0" applyFont="1" applyFill="1" applyBorder="1" applyAlignment="1">
      <alignment/>
    </xf>
    <xf numFmtId="0" fontId="61" fillId="5" borderId="10" xfId="0" applyFont="1" applyFill="1" applyBorder="1" applyAlignment="1">
      <alignment/>
    </xf>
    <xf numFmtId="0" fontId="61" fillId="6" borderId="10" xfId="0" applyFont="1" applyFill="1" applyBorder="1" applyAlignment="1">
      <alignment/>
    </xf>
    <xf numFmtId="0" fontId="61" fillId="7" borderId="12" xfId="0" applyFont="1" applyFill="1" applyBorder="1" applyAlignment="1">
      <alignment/>
    </xf>
    <xf numFmtId="0" fontId="61" fillId="9" borderId="10" xfId="0" applyFont="1" applyFill="1" applyBorder="1" applyAlignment="1">
      <alignment/>
    </xf>
    <xf numFmtId="0" fontId="61" fillId="10" borderId="10" xfId="0" applyFont="1" applyFill="1" applyBorder="1" applyAlignment="1">
      <alignment/>
    </xf>
    <xf numFmtId="0" fontId="61" fillId="11" borderId="10" xfId="0" applyFont="1" applyFill="1" applyBorder="1" applyAlignment="1">
      <alignment/>
    </xf>
    <xf numFmtId="0" fontId="61" fillId="12" borderId="10" xfId="0" applyFont="1" applyFill="1" applyBorder="1" applyAlignment="1">
      <alignment/>
    </xf>
    <xf numFmtId="0" fontId="61" fillId="8" borderId="10" xfId="0" applyFont="1" applyFill="1" applyBorder="1" applyAlignment="1">
      <alignment/>
    </xf>
    <xf numFmtId="0" fontId="61" fillId="0" borderId="0" xfId="0" applyFont="1" applyAlignment="1">
      <alignment/>
    </xf>
    <xf numFmtId="49" fontId="57" fillId="34" borderId="10" xfId="0" applyNumberFormat="1" applyFont="1" applyFill="1" applyBorder="1" applyAlignment="1" quotePrefix="1">
      <alignment/>
    </xf>
    <xf numFmtId="0" fontId="0" fillId="0" borderId="0" xfId="0" applyFill="1" applyBorder="1" applyAlignment="1">
      <alignment/>
    </xf>
    <xf numFmtId="0" fontId="0" fillId="12" borderId="10" xfId="0" applyFont="1" applyFill="1" applyBorder="1" applyAlignment="1">
      <alignment wrapText="1"/>
    </xf>
    <xf numFmtId="0" fontId="0" fillId="34" borderId="13" xfId="63" applyFont="1" applyFill="1" applyBorder="1" applyAlignment="1" applyProtection="1">
      <alignment horizontal="left"/>
      <protection/>
    </xf>
    <xf numFmtId="0" fontId="62" fillId="0" borderId="0" xfId="0" applyFont="1" applyAlignment="1">
      <alignment vertical="center"/>
    </xf>
    <xf numFmtId="0" fontId="63" fillId="0" borderId="0" xfId="0" applyFont="1" applyAlignment="1">
      <alignment/>
    </xf>
    <xf numFmtId="0" fontId="64" fillId="0" borderId="0" xfId="0" applyFont="1" applyAlignment="1">
      <alignment vertical="center"/>
    </xf>
    <xf numFmtId="0" fontId="0" fillId="4" borderId="10" xfId="0" applyFill="1" applyBorder="1" applyAlignment="1">
      <alignment wrapText="1"/>
    </xf>
    <xf numFmtId="0" fontId="0" fillId="34" borderId="10" xfId="0" applyFont="1" applyFill="1" applyBorder="1" applyAlignment="1">
      <alignment vertical="top"/>
    </xf>
    <xf numFmtId="0" fontId="0" fillId="3" borderId="10" xfId="0" applyFont="1" applyFill="1" applyBorder="1" applyAlignment="1">
      <alignment vertical="top"/>
    </xf>
    <xf numFmtId="0" fontId="0" fillId="4" borderId="10" xfId="0" applyFill="1" applyBorder="1" applyAlignment="1">
      <alignment vertical="top"/>
    </xf>
    <xf numFmtId="0" fontId="0" fillId="5" borderId="10" xfId="0" applyFont="1" applyFill="1" applyBorder="1" applyAlignment="1">
      <alignment vertical="top" wrapText="1"/>
    </xf>
    <xf numFmtId="0" fontId="0" fillId="6" borderId="10" xfId="0" applyFill="1" applyBorder="1" applyAlignment="1">
      <alignment vertical="top"/>
    </xf>
    <xf numFmtId="0" fontId="0" fillId="7" borderId="12" xfId="0" applyFill="1" applyBorder="1" applyAlignment="1">
      <alignment vertical="top"/>
    </xf>
    <xf numFmtId="0" fontId="0" fillId="10" borderId="10" xfId="0" applyFont="1" applyFill="1" applyBorder="1" applyAlignment="1">
      <alignment vertical="top"/>
    </xf>
    <xf numFmtId="0" fontId="0" fillId="11" borderId="10" xfId="0" applyFont="1" applyFill="1" applyBorder="1" applyAlignment="1">
      <alignment vertical="top" wrapText="1"/>
    </xf>
    <xf numFmtId="0" fontId="0" fillId="12" borderId="10" xfId="0" applyFont="1" applyFill="1" applyBorder="1" applyAlignment="1">
      <alignment vertical="top" wrapText="1"/>
    </xf>
    <xf numFmtId="0" fontId="0" fillId="0" borderId="0" xfId="0" applyAlignment="1">
      <alignment vertical="top"/>
    </xf>
    <xf numFmtId="0" fontId="0" fillId="6" borderId="12" xfId="0" applyFont="1" applyFill="1" applyBorder="1" applyAlignment="1">
      <alignment wrapText="1"/>
    </xf>
    <xf numFmtId="0" fontId="0" fillId="5" borderId="10" xfId="0" applyFont="1" applyFill="1" applyBorder="1" applyAlignment="1">
      <alignment horizontal="center"/>
    </xf>
    <xf numFmtId="0" fontId="0" fillId="5" borderId="10" xfId="0" applyFont="1" applyFill="1" applyBorder="1" applyAlignment="1">
      <alignment horizontal="center" wrapText="1"/>
    </xf>
    <xf numFmtId="0" fontId="0" fillId="7" borderId="14" xfId="0" applyFont="1" applyFill="1" applyBorder="1" applyAlignment="1">
      <alignment horizontal="center"/>
    </xf>
    <xf numFmtId="0" fontId="0" fillId="0" borderId="0" xfId="0" applyFill="1" applyBorder="1" applyAlignment="1">
      <alignment wrapText="1"/>
    </xf>
    <xf numFmtId="0" fontId="0" fillId="5" borderId="10" xfId="0" applyFill="1" applyBorder="1" applyAlignment="1">
      <alignment horizontal="center" vertical="center" wrapText="1"/>
    </xf>
    <xf numFmtId="0" fontId="0" fillId="7" borderId="12" xfId="0" applyFill="1" applyBorder="1" applyAlignment="1">
      <alignment wrapText="1"/>
    </xf>
    <xf numFmtId="0" fontId="0" fillId="0" borderId="10" xfId="0" applyBorder="1" applyAlignment="1">
      <alignment vertical="center" wrapText="1"/>
    </xf>
    <xf numFmtId="0" fontId="57" fillId="34" borderId="10" xfId="82" applyFont="1" applyFill="1" applyBorder="1" applyAlignment="1">
      <alignment vertical="center" wrapText="1"/>
      <protection/>
    </xf>
    <xf numFmtId="0" fontId="0" fillId="3" borderId="10" xfId="0" applyFill="1" applyBorder="1" applyAlignment="1">
      <alignment vertical="center"/>
    </xf>
    <xf numFmtId="0" fontId="0" fillId="4" borderId="10" xfId="0" applyFill="1" applyBorder="1" applyAlignment="1">
      <alignment vertical="center"/>
    </xf>
    <xf numFmtId="0" fontId="0" fillId="5" borderId="10" xfId="0" applyFill="1" applyBorder="1" applyAlignment="1">
      <alignment vertical="center" wrapText="1"/>
    </xf>
    <xf numFmtId="0" fontId="49" fillId="6" borderId="10" xfId="63" applyFill="1" applyBorder="1" applyAlignment="1" applyProtection="1" quotePrefix="1">
      <alignment vertical="center"/>
      <protection/>
    </xf>
    <xf numFmtId="0" fontId="0" fillId="7" borderId="12" xfId="0" applyFill="1" applyBorder="1" applyAlignment="1">
      <alignment vertical="center" wrapText="1"/>
    </xf>
    <xf numFmtId="0" fontId="0" fillId="9" borderId="10" xfId="0" applyFill="1" applyBorder="1" applyAlignment="1">
      <alignment vertical="center" wrapText="1"/>
    </xf>
    <xf numFmtId="0" fontId="0" fillId="10" borderId="10" xfId="0" applyFill="1" applyBorder="1" applyAlignment="1">
      <alignment vertical="center"/>
    </xf>
    <xf numFmtId="0" fontId="0" fillId="11" borderId="10" xfId="0" applyFill="1" applyBorder="1" applyAlignment="1">
      <alignment vertical="center" wrapText="1"/>
    </xf>
    <xf numFmtId="0" fontId="0" fillId="12" borderId="10" xfId="0" applyFill="1" applyBorder="1" applyAlignment="1">
      <alignment vertical="center" wrapText="1"/>
    </xf>
    <xf numFmtId="0" fontId="0" fillId="8" borderId="10" xfId="0" applyFill="1" applyBorder="1" applyAlignment="1">
      <alignment vertical="center"/>
    </xf>
    <xf numFmtId="0" fontId="0" fillId="0" borderId="0" xfId="0" applyAlignment="1">
      <alignment vertical="center"/>
    </xf>
    <xf numFmtId="0" fontId="0" fillId="0" borderId="10" xfId="0" applyBorder="1" applyAlignment="1">
      <alignment horizontal="center" vertical="center" wrapText="1"/>
    </xf>
    <xf numFmtId="0" fontId="0" fillId="34" borderId="10" xfId="0" applyFill="1" applyBorder="1" applyAlignment="1">
      <alignment horizontal="center" vertical="center"/>
    </xf>
    <xf numFmtId="0" fontId="0" fillId="3" borderId="10" xfId="0" applyFill="1" applyBorder="1" applyAlignment="1">
      <alignment horizontal="center" vertical="center"/>
    </xf>
    <xf numFmtId="0" fontId="0" fillId="4" borderId="10" xfId="0" applyFill="1" applyBorder="1" applyAlignment="1">
      <alignment horizontal="center" vertical="center"/>
    </xf>
    <xf numFmtId="0" fontId="0" fillId="6" borderId="10" xfId="0" applyFill="1" applyBorder="1" applyAlignment="1">
      <alignment horizontal="center" vertical="center" wrapText="1"/>
    </xf>
    <xf numFmtId="0" fontId="0" fillId="7" borderId="12" xfId="0" applyFill="1" applyBorder="1" applyAlignment="1">
      <alignment horizontal="center" vertical="center"/>
    </xf>
    <xf numFmtId="0" fontId="0" fillId="9" borderId="10" xfId="0" applyFill="1" applyBorder="1" applyAlignment="1">
      <alignment horizontal="center" vertical="center" wrapText="1"/>
    </xf>
    <xf numFmtId="0" fontId="0" fillId="10" borderId="10" xfId="0" applyFill="1" applyBorder="1" applyAlignment="1">
      <alignment horizontal="center" vertical="center"/>
    </xf>
    <xf numFmtId="0" fontId="0" fillId="11" borderId="10" xfId="0" applyFill="1" applyBorder="1" applyAlignment="1">
      <alignment horizontal="center" vertical="center"/>
    </xf>
    <xf numFmtId="0" fontId="0" fillId="12" borderId="10" xfId="0" applyFill="1" applyBorder="1" applyAlignment="1">
      <alignment horizontal="center" vertical="center" wrapText="1"/>
    </xf>
    <xf numFmtId="0" fontId="0" fillId="8" borderId="10" xfId="0" applyFont="1" applyFill="1" applyBorder="1" applyAlignment="1">
      <alignment horizontal="center" vertical="center"/>
    </xf>
    <xf numFmtId="0" fontId="0" fillId="0" borderId="0" xfId="0" applyAlignment="1">
      <alignment horizontal="center" vertical="center"/>
    </xf>
    <xf numFmtId="0" fontId="0" fillId="34" borderId="10" xfId="63" applyFont="1" applyFill="1" applyBorder="1" applyAlignment="1" applyProtection="1">
      <alignment horizontal="left"/>
      <protection/>
    </xf>
    <xf numFmtId="49" fontId="57" fillId="33" borderId="14" xfId="0" applyNumberFormat="1" applyFont="1" applyFill="1" applyBorder="1" applyAlignment="1">
      <alignment horizontal="center"/>
    </xf>
    <xf numFmtId="49" fontId="57" fillId="33" borderId="15" xfId="0" applyNumberFormat="1" applyFont="1" applyFill="1" applyBorder="1" applyAlignment="1">
      <alignment horizontal="center"/>
    </xf>
    <xf numFmtId="49" fontId="57" fillId="33" borderId="12" xfId="0" applyNumberFormat="1" applyFont="1" applyFill="1" applyBorder="1" applyAlignment="1">
      <alignment horizontal="center"/>
    </xf>
    <xf numFmtId="2" fontId="57" fillId="33" borderId="14" xfId="0" applyNumberFormat="1" applyFont="1" applyFill="1" applyBorder="1" applyAlignment="1">
      <alignment horizontal="center"/>
    </xf>
    <xf numFmtId="2" fontId="57" fillId="33" borderId="15" xfId="0" applyNumberFormat="1" applyFont="1" applyFill="1" applyBorder="1" applyAlignment="1">
      <alignment horizontal="center"/>
    </xf>
    <xf numFmtId="164" fontId="57" fillId="33" borderId="10" xfId="0" applyNumberFormat="1" applyFont="1" applyFill="1" applyBorder="1" applyAlignment="1">
      <alignment horizontal="center"/>
    </xf>
    <xf numFmtId="0" fontId="57" fillId="33" borderId="11" xfId="0" applyFont="1" applyFill="1" applyBorder="1" applyAlignment="1">
      <alignment horizontal="center"/>
    </xf>
    <xf numFmtId="164" fontId="57" fillId="33" borderId="14" xfId="0" applyNumberFormat="1" applyFont="1" applyFill="1" applyBorder="1" applyAlignment="1">
      <alignment horizontal="center"/>
    </xf>
    <xf numFmtId="164" fontId="57" fillId="33" borderId="15" xfId="0" applyNumberFormat="1" applyFont="1" applyFill="1" applyBorder="1" applyAlignment="1">
      <alignment horizontal="center"/>
    </xf>
    <xf numFmtId="49" fontId="57" fillId="33" borderId="0" xfId="0" applyNumberFormat="1" applyFont="1" applyFill="1" applyBorder="1" applyAlignment="1">
      <alignment horizontal="center"/>
    </xf>
    <xf numFmtId="49" fontId="57" fillId="33" borderId="14" xfId="0" applyNumberFormat="1" applyFont="1" applyFill="1" applyBorder="1" applyAlignment="1">
      <alignment/>
    </xf>
    <xf numFmtId="49" fontId="57" fillId="33" borderId="15" xfId="0" applyNumberFormat="1" applyFont="1" applyFill="1" applyBorder="1" applyAlignment="1">
      <alignment/>
    </xf>
    <xf numFmtId="49" fontId="57" fillId="33" borderId="12" xfId="0" applyNumberFormat="1" applyFont="1" applyFill="1" applyBorder="1" applyAlignment="1">
      <alignment/>
    </xf>
    <xf numFmtId="0" fontId="65" fillId="0" borderId="16" xfId="0" applyFont="1" applyBorder="1" applyAlignment="1">
      <alignment horizontal="center" vertical="center"/>
    </xf>
    <xf numFmtId="0" fontId="66" fillId="0" borderId="0" xfId="0" applyFont="1" applyAlignment="1">
      <alignment vertical="center"/>
    </xf>
    <xf numFmtId="49" fontId="57" fillId="33" borderId="17" xfId="0" applyNumberFormat="1" applyFont="1" applyFill="1" applyBorder="1" applyAlignment="1">
      <alignment/>
    </xf>
    <xf numFmtId="49" fontId="57" fillId="33" borderId="0" xfId="0" applyNumberFormat="1" applyFont="1" applyFill="1" applyBorder="1" applyAlignment="1">
      <alignment/>
    </xf>
    <xf numFmtId="164" fontId="0" fillId="3" borderId="13" xfId="0" applyNumberFormat="1" applyFont="1" applyFill="1" applyBorder="1" applyAlignment="1">
      <alignment/>
    </xf>
    <xf numFmtId="164" fontId="0" fillId="3" borderId="18" xfId="0" applyNumberFormat="1" applyFont="1" applyFill="1" applyBorder="1" applyAlignment="1">
      <alignment/>
    </xf>
    <xf numFmtId="164" fontId="57" fillId="33" borderId="0" xfId="0" applyNumberFormat="1" applyFont="1" applyFill="1" applyBorder="1" applyAlignment="1">
      <alignment horizontal="center"/>
    </xf>
    <xf numFmtId="164" fontId="57" fillId="33" borderId="0" xfId="0" applyNumberFormat="1" applyFont="1" applyFill="1" applyBorder="1" applyAlignment="1">
      <alignment/>
    </xf>
    <xf numFmtId="164" fontId="57" fillId="33" borderId="15" xfId="0" applyNumberFormat="1" applyFont="1" applyFill="1" applyBorder="1" applyAlignment="1">
      <alignment/>
    </xf>
    <xf numFmtId="10" fontId="67" fillId="0" borderId="10" xfId="0" applyNumberFormat="1" applyFont="1" applyFill="1" applyBorder="1" applyAlignment="1">
      <alignment/>
    </xf>
    <xf numFmtId="164" fontId="67" fillId="13" borderId="10" xfId="0" applyNumberFormat="1" applyFont="1" applyFill="1" applyBorder="1" applyAlignment="1">
      <alignment/>
    </xf>
    <xf numFmtId="164" fontId="67" fillId="3" borderId="10" xfId="0" applyNumberFormat="1" applyFont="1" applyFill="1" applyBorder="1" applyAlignment="1">
      <alignment/>
    </xf>
    <xf numFmtId="164" fontId="67" fillId="3" borderId="18" xfId="0" applyNumberFormat="1" applyFont="1" applyFill="1" applyBorder="1" applyAlignment="1">
      <alignment/>
    </xf>
    <xf numFmtId="10" fontId="67" fillId="0" borderId="18" xfId="0" applyNumberFormat="1" applyFont="1" applyFill="1" applyBorder="1" applyAlignment="1">
      <alignment/>
    </xf>
    <xf numFmtId="164" fontId="67" fillId="3" borderId="13" xfId="0" applyNumberFormat="1" applyFont="1" applyFill="1" applyBorder="1" applyAlignment="1">
      <alignment/>
    </xf>
    <xf numFmtId="10" fontId="67" fillId="0" borderId="13" xfId="0" applyNumberFormat="1" applyFont="1" applyFill="1" applyBorder="1" applyAlignment="1">
      <alignment/>
    </xf>
    <xf numFmtId="164" fontId="67" fillId="4" borderId="10" xfId="0" applyNumberFormat="1" applyFont="1" applyFill="1" applyBorder="1" applyAlignment="1">
      <alignment/>
    </xf>
    <xf numFmtId="164" fontId="67" fillId="5" borderId="10" xfId="52" applyNumberFormat="1" applyFont="1" applyFill="1" applyBorder="1" applyAlignment="1">
      <alignment/>
    </xf>
    <xf numFmtId="164" fontId="67" fillId="5" borderId="10" xfId="0" applyNumberFormat="1" applyFont="1" applyFill="1" applyBorder="1" applyAlignment="1">
      <alignment/>
    </xf>
    <xf numFmtId="164" fontId="67" fillId="6" borderId="10" xfId="0" applyNumberFormat="1" applyFont="1" applyFill="1" applyBorder="1" applyAlignment="1">
      <alignment/>
    </xf>
    <xf numFmtId="164" fontId="67" fillId="7" borderId="10" xfId="0" applyNumberFormat="1" applyFont="1" applyFill="1" applyBorder="1" applyAlignment="1">
      <alignment/>
    </xf>
    <xf numFmtId="164" fontId="67" fillId="9" borderId="10" xfId="0" applyNumberFormat="1" applyFont="1" applyFill="1" applyBorder="1" applyAlignment="1">
      <alignment/>
    </xf>
    <xf numFmtId="164" fontId="67" fillId="10" borderId="10" xfId="0" applyNumberFormat="1" applyFont="1" applyFill="1" applyBorder="1" applyAlignment="1">
      <alignment/>
    </xf>
    <xf numFmtId="164" fontId="67" fillId="11" borderId="10" xfId="0" applyNumberFormat="1" applyFont="1" applyFill="1" applyBorder="1" applyAlignment="1">
      <alignment/>
    </xf>
    <xf numFmtId="164" fontId="67" fillId="12" borderId="10" xfId="52" applyNumberFormat="1" applyFont="1" applyFill="1" applyBorder="1" applyAlignment="1">
      <alignment/>
    </xf>
    <xf numFmtId="164" fontId="57" fillId="33" borderId="15" xfId="0" applyNumberFormat="1" applyFont="1" applyFill="1" applyBorder="1" applyAlignment="1">
      <alignment horizontal="center"/>
    </xf>
    <xf numFmtId="49" fontId="57" fillId="33" borderId="12" xfId="0" applyNumberFormat="1" applyFont="1" applyFill="1" applyBorder="1" applyAlignment="1">
      <alignment horizontal="center"/>
    </xf>
    <xf numFmtId="164" fontId="57" fillId="33" borderId="10" xfId="0" applyNumberFormat="1" applyFont="1" applyFill="1" applyBorder="1" applyAlignment="1">
      <alignment horizontal="center"/>
    </xf>
    <xf numFmtId="164" fontId="57" fillId="33" borderId="10" xfId="0" applyNumberFormat="1" applyFont="1" applyFill="1" applyBorder="1" applyAlignment="1">
      <alignment horizontal="center"/>
    </xf>
    <xf numFmtId="164" fontId="57" fillId="33" borderId="14" xfId="0" applyNumberFormat="1" applyFont="1" applyFill="1" applyBorder="1" applyAlignment="1">
      <alignment horizontal="center"/>
    </xf>
    <xf numFmtId="164" fontId="57" fillId="33" borderId="10" xfId="52" applyNumberFormat="1" applyFont="1" applyFill="1" applyBorder="1" applyAlignment="1">
      <alignment horizontal="center"/>
    </xf>
    <xf numFmtId="164" fontId="57" fillId="33" borderId="15" xfId="0" applyNumberFormat="1" applyFont="1" applyFill="1" applyBorder="1" applyAlignment="1">
      <alignment horizontal="center"/>
    </xf>
    <xf numFmtId="0" fontId="67" fillId="0" borderId="0" xfId="0" applyFont="1" applyAlignment="1">
      <alignment/>
    </xf>
    <xf numFmtId="0" fontId="68" fillId="13" borderId="10" xfId="0" applyFont="1" applyFill="1" applyBorder="1" applyAlignment="1">
      <alignment/>
    </xf>
    <xf numFmtId="49" fontId="68" fillId="13" borderId="10" xfId="0" applyNumberFormat="1" applyFont="1" applyFill="1" applyBorder="1" applyAlignment="1">
      <alignment/>
    </xf>
    <xf numFmtId="0" fontId="67" fillId="13" borderId="10" xfId="0" applyFont="1" applyFill="1" applyBorder="1" applyAlignment="1">
      <alignment/>
    </xf>
    <xf numFmtId="0" fontId="69" fillId="13" borderId="10" xfId="63" applyFont="1" applyFill="1" applyBorder="1" applyAlignment="1" applyProtection="1">
      <alignment/>
      <protection/>
    </xf>
    <xf numFmtId="0" fontId="67" fillId="13" borderId="10" xfId="0" applyFont="1" applyFill="1" applyBorder="1" applyAlignment="1">
      <alignment vertical="center"/>
    </xf>
    <xf numFmtId="0" fontId="70" fillId="13" borderId="10" xfId="0" applyFont="1" applyFill="1" applyBorder="1" applyAlignment="1">
      <alignment/>
    </xf>
    <xf numFmtId="0" fontId="67" fillId="13" borderId="10" xfId="0" applyFont="1" applyFill="1" applyBorder="1" applyAlignment="1">
      <alignment vertical="top"/>
    </xf>
    <xf numFmtId="0" fontId="67" fillId="13" borderId="10" xfId="0" applyFont="1" applyFill="1" applyBorder="1" applyAlignment="1">
      <alignment vertical="top" wrapText="1"/>
    </xf>
    <xf numFmtId="0" fontId="67" fillId="13" borderId="10" xfId="0" applyFont="1" applyFill="1" applyBorder="1" applyAlignment="1">
      <alignment horizontal="center" vertical="center"/>
    </xf>
    <xf numFmtId="0" fontId="67" fillId="13" borderId="10" xfId="0" applyFont="1" applyFill="1" applyBorder="1" applyAlignment="1">
      <alignment horizontal="center" vertical="top" wrapText="1"/>
    </xf>
    <xf numFmtId="0" fontId="67" fillId="0" borderId="0" xfId="0" applyFont="1" applyFill="1" applyBorder="1" applyAlignment="1">
      <alignment vertical="top" wrapText="1"/>
    </xf>
    <xf numFmtId="0" fontId="67" fillId="0" borderId="0" xfId="0" applyFont="1" applyFill="1" applyAlignment="1">
      <alignment/>
    </xf>
    <xf numFmtId="0" fontId="61" fillId="0" borderId="0" xfId="0" applyFont="1" applyAlignment="1">
      <alignment horizontal="center"/>
    </xf>
    <xf numFmtId="0" fontId="71" fillId="34" borderId="10" xfId="0" applyFont="1" applyFill="1" applyBorder="1" applyAlignment="1">
      <alignment horizontal="center" wrapText="1"/>
    </xf>
    <xf numFmtId="0" fontId="57" fillId="3" borderId="10" xfId="0" applyFont="1" applyFill="1" applyBorder="1" applyAlignment="1">
      <alignment horizontal="center" wrapText="1"/>
    </xf>
    <xf numFmtId="0" fontId="57" fillId="4" borderId="10" xfId="0" applyFont="1" applyFill="1" applyBorder="1" applyAlignment="1">
      <alignment horizontal="center" wrapText="1"/>
    </xf>
    <xf numFmtId="0" fontId="57" fillId="5" borderId="10" xfId="0" applyFont="1" applyFill="1" applyBorder="1" applyAlignment="1">
      <alignment horizontal="center" wrapText="1"/>
    </xf>
    <xf numFmtId="0" fontId="57" fillId="6" borderId="10" xfId="0" applyFont="1" applyFill="1" applyBorder="1" applyAlignment="1">
      <alignment horizontal="center" wrapText="1"/>
    </xf>
    <xf numFmtId="0" fontId="57" fillId="7" borderId="12" xfId="0" applyFont="1" applyFill="1" applyBorder="1" applyAlignment="1">
      <alignment horizontal="center" wrapText="1"/>
    </xf>
    <xf numFmtId="0" fontId="57" fillId="9" borderId="10" xfId="0" applyFont="1" applyFill="1" applyBorder="1" applyAlignment="1">
      <alignment horizontal="center" wrapText="1"/>
    </xf>
    <xf numFmtId="0" fontId="57" fillId="10" borderId="10" xfId="0" applyFont="1" applyFill="1" applyBorder="1" applyAlignment="1">
      <alignment horizontal="center" wrapText="1"/>
    </xf>
    <xf numFmtId="0" fontId="57" fillId="11" borderId="10" xfId="0" applyFont="1" applyFill="1" applyBorder="1" applyAlignment="1">
      <alignment horizontal="center" wrapText="1"/>
    </xf>
    <xf numFmtId="0" fontId="57" fillId="12" borderId="10" xfId="0" applyFont="1" applyFill="1" applyBorder="1" applyAlignment="1">
      <alignment horizontal="center" wrapText="1"/>
    </xf>
    <xf numFmtId="0" fontId="68" fillId="13" borderId="10" xfId="0" applyFont="1" applyFill="1" applyBorder="1" applyAlignment="1">
      <alignment horizontal="center" wrapText="1"/>
    </xf>
    <xf numFmtId="0" fontId="57" fillId="8" borderId="10" xfId="0" applyFont="1" applyFill="1" applyBorder="1" applyAlignment="1">
      <alignment horizontal="center" wrapText="1"/>
    </xf>
    <xf numFmtId="0" fontId="0" fillId="5" borderId="0" xfId="0" applyFill="1" applyAlignment="1">
      <alignment/>
    </xf>
    <xf numFmtId="164" fontId="0" fillId="5" borderId="10" xfId="52"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0" borderId="19" xfId="0" applyNumberFormat="1" applyFont="1" applyFill="1" applyBorder="1" applyAlignment="1">
      <alignment/>
    </xf>
    <xf numFmtId="164" fontId="0" fillId="9" borderId="10" xfId="0" applyNumberFormat="1" applyFont="1" applyFill="1" applyBorder="1" applyAlignment="1">
      <alignment/>
    </xf>
    <xf numFmtId="49" fontId="57" fillId="33" borderId="10" xfId="0" applyNumberFormat="1" applyFont="1" applyFill="1" applyBorder="1" applyAlignment="1">
      <alignment horizontal="center"/>
    </xf>
    <xf numFmtId="164" fontId="57" fillId="33" borderId="10" xfId="0" applyNumberFormat="1" applyFont="1" applyFill="1" applyBorder="1" applyAlignment="1">
      <alignment horizontal="center"/>
    </xf>
    <xf numFmtId="164" fontId="57" fillId="33" borderId="14" xfId="0" applyNumberFormat="1" applyFont="1" applyFill="1" applyBorder="1" applyAlignment="1">
      <alignment horizontal="center"/>
    </xf>
    <xf numFmtId="164" fontId="57" fillId="33" borderId="10" xfId="52" applyNumberFormat="1" applyFont="1" applyFill="1" applyBorder="1" applyAlignment="1">
      <alignment horizontal="center"/>
    </xf>
    <xf numFmtId="49" fontId="57" fillId="33" borderId="14" xfId="0" applyNumberFormat="1" applyFont="1" applyFill="1" applyBorder="1" applyAlignment="1">
      <alignment horizontal="center"/>
    </xf>
    <xf numFmtId="49" fontId="57" fillId="33" borderId="15" xfId="0" applyNumberFormat="1" applyFont="1" applyFill="1" applyBorder="1" applyAlignment="1">
      <alignment horizontal="center"/>
    </xf>
    <xf numFmtId="0" fontId="57" fillId="33" borderId="11" xfId="0" applyFont="1" applyFill="1" applyBorder="1" applyAlignment="1">
      <alignment horizontal="center"/>
    </xf>
    <xf numFmtId="2" fontId="57" fillId="33" borderId="10" xfId="0" applyNumberFormat="1" applyFont="1" applyFill="1" applyBorder="1" applyAlignment="1">
      <alignment horizontal="center"/>
    </xf>
    <xf numFmtId="49" fontId="57" fillId="33" borderId="12" xfId="0" applyNumberFormat="1" applyFont="1" applyFill="1" applyBorder="1" applyAlignment="1">
      <alignment horizontal="center"/>
    </xf>
    <xf numFmtId="164" fontId="57" fillId="33" borderId="15" xfId="0" applyNumberFormat="1" applyFont="1" applyFill="1" applyBorder="1" applyAlignment="1">
      <alignment horizontal="center"/>
    </xf>
    <xf numFmtId="164" fontId="67" fillId="3" borderId="10" xfId="0" applyNumberFormat="1" applyFont="1" applyFill="1" applyBorder="1" applyAlignment="1">
      <alignment horizontal="center"/>
    </xf>
    <xf numFmtId="164" fontId="67" fillId="4" borderId="10" xfId="0" applyNumberFormat="1" applyFont="1" applyFill="1" applyBorder="1" applyAlignment="1">
      <alignment horizontal="center"/>
    </xf>
    <xf numFmtId="164" fontId="67" fillId="5" borderId="10" xfId="0" applyNumberFormat="1" applyFont="1" applyFill="1" applyBorder="1" applyAlignment="1">
      <alignment horizontal="center"/>
    </xf>
    <xf numFmtId="164" fontId="67" fillId="9" borderId="10" xfId="0" applyNumberFormat="1" applyFont="1" applyFill="1" applyBorder="1" applyAlignment="1">
      <alignment horizontal="center"/>
    </xf>
    <xf numFmtId="164" fontId="67" fillId="10" borderId="10" xfId="0" applyNumberFormat="1" applyFont="1" applyFill="1" applyBorder="1" applyAlignment="1">
      <alignment horizontal="center"/>
    </xf>
    <xf numFmtId="164" fontId="67" fillId="11" borderId="10" xfId="0" applyNumberFormat="1" applyFont="1" applyFill="1" applyBorder="1" applyAlignment="1">
      <alignment horizontal="center"/>
    </xf>
    <xf numFmtId="164" fontId="67" fillId="12" borderId="10" xfId="52" applyNumberFormat="1" applyFont="1" applyFill="1" applyBorder="1" applyAlignment="1">
      <alignment horizontal="center"/>
    </xf>
    <xf numFmtId="164" fontId="0" fillId="5" borderId="0" xfId="0" applyNumberFormat="1" applyFill="1" applyAlignment="1">
      <alignment/>
    </xf>
    <xf numFmtId="164" fontId="0" fillId="0" borderId="0" xfId="0" applyNumberFormat="1" applyAlignment="1">
      <alignment/>
    </xf>
    <xf numFmtId="164" fontId="0" fillId="4" borderId="10" xfId="0" applyNumberFormat="1" applyFont="1" applyFill="1" applyBorder="1" applyAlignment="1">
      <alignment vertical="center" wrapText="1"/>
    </xf>
    <xf numFmtId="164" fontId="0" fillId="5" borderId="10" xfId="0" applyNumberFormat="1" applyFont="1" applyFill="1" applyBorder="1" applyAlignment="1">
      <alignment vertical="center" wrapText="1"/>
    </xf>
    <xf numFmtId="2" fontId="0" fillId="5" borderId="10" xfId="0" applyNumberFormat="1" applyFont="1" applyFill="1" applyBorder="1" applyAlignment="1">
      <alignment vertical="center" wrapText="1"/>
    </xf>
    <xf numFmtId="8" fontId="0" fillId="12" borderId="10" xfId="0" applyNumberFormat="1" applyFont="1" applyFill="1" applyBorder="1" applyAlignment="1">
      <alignment vertical="center" wrapText="1"/>
    </xf>
    <xf numFmtId="164" fontId="0" fillId="9" borderId="10" xfId="0" applyNumberFormat="1" applyFont="1" applyFill="1" applyBorder="1" applyAlignment="1">
      <alignment vertical="center" wrapText="1"/>
    </xf>
    <xf numFmtId="164" fontId="67" fillId="0" borderId="10" xfId="0" applyNumberFormat="1" applyFont="1" applyFill="1" applyBorder="1" applyAlignment="1">
      <alignment/>
    </xf>
    <xf numFmtId="164" fontId="0" fillId="0" borderId="10" xfId="0" applyNumberFormat="1" applyFont="1" applyFill="1" applyBorder="1" applyAlignment="1">
      <alignment/>
    </xf>
    <xf numFmtId="164" fontId="0" fillId="10" borderId="10" xfId="0" applyNumberFormat="1" applyFont="1" applyFill="1" applyBorder="1" applyAlignment="1">
      <alignment vertical="center" wrapText="1"/>
    </xf>
    <xf numFmtId="0" fontId="57" fillId="35" borderId="0" xfId="0" applyFont="1" applyFill="1" applyAlignment="1">
      <alignment horizontal="center"/>
    </xf>
    <xf numFmtId="0" fontId="72" fillId="0" borderId="0" xfId="0" applyFont="1" applyAlignment="1">
      <alignment horizontal="left" vertical="top" wrapText="1"/>
    </xf>
    <xf numFmtId="0" fontId="38" fillId="0" borderId="0" xfId="87" applyFont="1" applyFill="1" applyBorder="1" applyAlignment="1">
      <alignment horizontal="left" vertical="top" wrapText="1"/>
      <protection/>
    </xf>
    <xf numFmtId="8" fontId="0" fillId="34" borderId="10" xfId="0" applyNumberFormat="1" applyFont="1" applyFill="1" applyBorder="1" applyAlignment="1">
      <alignment horizontal="left" vertical="center" wrapText="1"/>
    </xf>
    <xf numFmtId="0" fontId="0" fillId="5" borderId="10" xfId="0" applyFill="1" applyBorder="1" applyAlignment="1">
      <alignment horizontal="center" vertical="center" wrapText="1"/>
    </xf>
    <xf numFmtId="0" fontId="0" fillId="6" borderId="12" xfId="0" applyFont="1" applyFill="1" applyBorder="1" applyAlignment="1">
      <alignment horizontal="center" wrapText="1"/>
    </xf>
    <xf numFmtId="0" fontId="72" fillId="6" borderId="10" xfId="0" applyFont="1" applyFill="1" applyBorder="1" applyAlignment="1">
      <alignment horizontal="center" vertical="center"/>
    </xf>
    <xf numFmtId="0" fontId="57" fillId="35" borderId="13" xfId="0" applyFont="1" applyFill="1" applyBorder="1" applyAlignment="1">
      <alignment horizontal="center" vertical="center" wrapText="1"/>
    </xf>
    <xf numFmtId="0" fontId="57" fillId="35" borderId="19" xfId="0" applyFont="1" applyFill="1" applyBorder="1" applyAlignment="1">
      <alignment horizontal="center" vertical="center" wrapText="1"/>
    </xf>
    <xf numFmtId="0" fontId="57" fillId="35" borderId="18" xfId="0" applyFont="1" applyFill="1" applyBorder="1" applyAlignment="1">
      <alignment horizontal="center" vertical="center" wrapText="1"/>
    </xf>
    <xf numFmtId="0" fontId="0" fillId="11" borderId="13" xfId="0" applyFont="1" applyFill="1" applyBorder="1" applyAlignment="1">
      <alignment horizontal="center" vertical="center"/>
    </xf>
    <xf numFmtId="0" fontId="0" fillId="11" borderId="19" xfId="0" applyFont="1" applyFill="1" applyBorder="1" applyAlignment="1">
      <alignment horizontal="center" vertical="center"/>
    </xf>
    <xf numFmtId="0" fontId="0" fillId="11" borderId="18" xfId="0" applyFont="1" applyFill="1" applyBorder="1" applyAlignment="1">
      <alignment horizontal="center" vertical="center"/>
    </xf>
    <xf numFmtId="0" fontId="0" fillId="12" borderId="13" xfId="0" applyFont="1" applyFill="1" applyBorder="1" applyAlignment="1">
      <alignment horizontal="center" vertical="center"/>
    </xf>
    <xf numFmtId="0" fontId="0" fillId="12" borderId="18"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19" xfId="0" applyFont="1" applyFill="1" applyBorder="1" applyAlignment="1">
      <alignment horizontal="center" vertical="center"/>
    </xf>
    <xf numFmtId="0" fontId="0" fillId="8" borderId="18" xfId="0" applyFont="1" applyFill="1" applyBorder="1" applyAlignment="1">
      <alignment horizontal="center" vertical="center"/>
    </xf>
    <xf numFmtId="0" fontId="0" fillId="3" borderId="10" xfId="0" applyFill="1" applyBorder="1" applyAlignment="1">
      <alignment horizontal="center" vertical="center" wrapText="1"/>
    </xf>
    <xf numFmtId="0" fontId="0" fillId="4"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10" borderId="10" xfId="0" applyFont="1" applyFill="1" applyBorder="1" applyAlignment="1">
      <alignment horizontal="center" vertical="center"/>
    </xf>
    <xf numFmtId="2" fontId="57" fillId="4" borderId="14" xfId="0" applyNumberFormat="1" applyFont="1" applyFill="1" applyBorder="1" applyAlignment="1">
      <alignment horizontal="center"/>
    </xf>
    <xf numFmtId="2" fontId="57" fillId="4" borderId="15" xfId="0" applyNumberFormat="1" applyFont="1" applyFill="1" applyBorder="1" applyAlignment="1">
      <alignment horizontal="center"/>
    </xf>
    <xf numFmtId="2" fontId="57" fillId="4" borderId="12" xfId="0" applyNumberFormat="1" applyFont="1" applyFill="1" applyBorder="1" applyAlignment="1">
      <alignment horizontal="center"/>
    </xf>
    <xf numFmtId="0" fontId="65" fillId="4" borderId="20" xfId="87" applyFont="1" applyFill="1" applyBorder="1" applyAlignment="1">
      <alignment horizontal="center" vertical="center"/>
      <protection/>
    </xf>
    <xf numFmtId="0" fontId="65" fillId="4" borderId="16" xfId="87" applyFont="1" applyFill="1" applyBorder="1" applyAlignment="1">
      <alignment horizontal="center" vertical="center"/>
      <protection/>
    </xf>
    <xf numFmtId="0" fontId="65" fillId="5" borderId="20" xfId="87" applyFont="1" applyFill="1" applyBorder="1" applyAlignment="1">
      <alignment horizontal="center" vertical="center"/>
      <protection/>
    </xf>
    <xf numFmtId="0" fontId="65" fillId="5" borderId="16" xfId="87" applyFont="1" applyFill="1" applyBorder="1" applyAlignment="1">
      <alignment horizontal="center" vertical="center"/>
      <protection/>
    </xf>
    <xf numFmtId="0" fontId="65" fillId="6" borderId="20" xfId="87" applyFont="1" applyFill="1" applyBorder="1" applyAlignment="1">
      <alignment horizontal="center" vertical="center"/>
      <protection/>
    </xf>
    <xf numFmtId="0" fontId="65" fillId="6" borderId="16" xfId="87" applyFont="1" applyFill="1" applyBorder="1" applyAlignment="1">
      <alignment horizontal="center" vertical="center"/>
      <protection/>
    </xf>
    <xf numFmtId="164" fontId="57" fillId="33" borderId="14" xfId="0" applyNumberFormat="1" applyFont="1" applyFill="1" applyBorder="1" applyAlignment="1">
      <alignment horizontal="center"/>
    </xf>
    <xf numFmtId="164" fontId="57" fillId="33" borderId="15" xfId="0" applyNumberFormat="1" applyFont="1" applyFill="1" applyBorder="1" applyAlignment="1">
      <alignment horizontal="center"/>
    </xf>
    <xf numFmtId="164" fontId="57" fillId="33" borderId="12" xfId="0" applyNumberFormat="1" applyFont="1" applyFill="1" applyBorder="1" applyAlignment="1">
      <alignment horizontal="center"/>
    </xf>
    <xf numFmtId="2" fontId="57" fillId="3" borderId="14" xfId="0" applyNumberFormat="1" applyFont="1" applyFill="1" applyBorder="1" applyAlignment="1">
      <alignment horizontal="center"/>
    </xf>
    <xf numFmtId="2" fontId="57" fillId="3" borderId="15" xfId="0" applyNumberFormat="1" applyFont="1" applyFill="1" applyBorder="1" applyAlignment="1">
      <alignment horizontal="center"/>
    </xf>
    <xf numFmtId="2" fontId="57" fillId="3" borderId="12" xfId="0" applyNumberFormat="1" applyFont="1" applyFill="1" applyBorder="1" applyAlignment="1">
      <alignment horizontal="center"/>
    </xf>
    <xf numFmtId="2" fontId="57" fillId="6" borderId="14" xfId="0" applyNumberFormat="1" applyFont="1" applyFill="1" applyBorder="1" applyAlignment="1">
      <alignment horizontal="center"/>
    </xf>
    <xf numFmtId="2" fontId="57" fillId="6" borderId="15" xfId="0" applyNumberFormat="1" applyFont="1" applyFill="1" applyBorder="1" applyAlignment="1">
      <alignment horizontal="center"/>
    </xf>
    <xf numFmtId="2" fontId="57" fillId="6" borderId="12" xfId="0" applyNumberFormat="1" applyFont="1" applyFill="1" applyBorder="1" applyAlignment="1">
      <alignment horizontal="center"/>
    </xf>
    <xf numFmtId="164" fontId="57" fillId="5" borderId="14" xfId="52" applyNumberFormat="1" applyFont="1" applyFill="1" applyBorder="1" applyAlignment="1">
      <alignment horizontal="center"/>
    </xf>
    <xf numFmtId="164" fontId="57" fillId="5" borderId="15" xfId="52" applyNumberFormat="1" applyFont="1" applyFill="1" applyBorder="1" applyAlignment="1">
      <alignment horizontal="center"/>
    </xf>
    <xf numFmtId="164" fontId="57" fillId="5" borderId="12" xfId="52" applyNumberFormat="1" applyFont="1" applyFill="1" applyBorder="1" applyAlignment="1">
      <alignment horizontal="center"/>
    </xf>
    <xf numFmtId="2" fontId="57" fillId="7" borderId="14" xfId="0" applyNumberFormat="1" applyFont="1" applyFill="1" applyBorder="1" applyAlignment="1">
      <alignment horizontal="center"/>
    </xf>
    <xf numFmtId="2" fontId="57" fillId="7" borderId="15" xfId="0" applyNumberFormat="1" applyFont="1" applyFill="1" applyBorder="1" applyAlignment="1">
      <alignment horizontal="center"/>
    </xf>
    <xf numFmtId="2" fontId="57" fillId="7" borderId="12" xfId="0" applyNumberFormat="1" applyFont="1" applyFill="1" applyBorder="1" applyAlignment="1">
      <alignment horizontal="center"/>
    </xf>
    <xf numFmtId="2" fontId="57" fillId="9" borderId="14" xfId="0" applyNumberFormat="1" applyFont="1" applyFill="1" applyBorder="1" applyAlignment="1">
      <alignment horizontal="center"/>
    </xf>
    <xf numFmtId="2" fontId="57" fillId="9" borderId="15" xfId="0" applyNumberFormat="1" applyFont="1" applyFill="1" applyBorder="1" applyAlignment="1">
      <alignment horizontal="center"/>
    </xf>
    <xf numFmtId="2" fontId="57" fillId="9" borderId="12" xfId="0" applyNumberFormat="1" applyFont="1" applyFill="1" applyBorder="1" applyAlignment="1">
      <alignment horizontal="center"/>
    </xf>
    <xf numFmtId="2" fontId="57" fillId="11" borderId="14" xfId="0" applyNumberFormat="1" applyFont="1" applyFill="1" applyBorder="1" applyAlignment="1">
      <alignment horizontal="center"/>
    </xf>
    <xf numFmtId="2" fontId="57" fillId="11" borderId="15" xfId="0" applyNumberFormat="1" applyFont="1" applyFill="1" applyBorder="1" applyAlignment="1">
      <alignment horizontal="center"/>
    </xf>
    <xf numFmtId="2" fontId="57" fillId="11" borderId="12" xfId="0" applyNumberFormat="1" applyFont="1" applyFill="1" applyBorder="1" applyAlignment="1">
      <alignment horizontal="center"/>
    </xf>
    <xf numFmtId="2" fontId="57" fillId="10" borderId="14" xfId="0" applyNumberFormat="1" applyFont="1" applyFill="1" applyBorder="1" applyAlignment="1">
      <alignment horizontal="center"/>
    </xf>
    <xf numFmtId="2" fontId="57" fillId="10" borderId="15" xfId="0" applyNumberFormat="1" applyFont="1" applyFill="1" applyBorder="1" applyAlignment="1">
      <alignment horizontal="center"/>
    </xf>
    <xf numFmtId="2" fontId="57" fillId="10" borderId="12" xfId="0" applyNumberFormat="1" applyFont="1" applyFill="1" applyBorder="1" applyAlignment="1">
      <alignment horizontal="center"/>
    </xf>
    <xf numFmtId="2" fontId="57" fillId="8" borderId="14" xfId="0" applyNumberFormat="1" applyFont="1" applyFill="1" applyBorder="1" applyAlignment="1">
      <alignment horizontal="center"/>
    </xf>
    <xf numFmtId="2" fontId="57" fillId="8" borderId="15" xfId="0" applyNumberFormat="1" applyFont="1" applyFill="1" applyBorder="1" applyAlignment="1">
      <alignment horizontal="center"/>
    </xf>
    <xf numFmtId="2" fontId="57" fillId="8" borderId="12" xfId="0" applyNumberFormat="1" applyFont="1" applyFill="1" applyBorder="1" applyAlignment="1">
      <alignment horizontal="center"/>
    </xf>
    <xf numFmtId="2" fontId="57" fillId="12" borderId="14" xfId="0" applyNumberFormat="1" applyFont="1" applyFill="1" applyBorder="1" applyAlignment="1">
      <alignment horizontal="center"/>
    </xf>
    <xf numFmtId="2" fontId="57" fillId="12" borderId="15" xfId="0" applyNumberFormat="1" applyFont="1" applyFill="1" applyBorder="1" applyAlignment="1">
      <alignment horizontal="center"/>
    </xf>
    <xf numFmtId="2" fontId="57" fillId="12" borderId="12" xfId="0" applyNumberFormat="1" applyFont="1" applyFill="1" applyBorder="1" applyAlignment="1">
      <alignment horizontal="center"/>
    </xf>
    <xf numFmtId="164" fontId="68" fillId="13" borderId="14" xfId="0" applyNumberFormat="1" applyFont="1" applyFill="1" applyBorder="1" applyAlignment="1">
      <alignment horizontal="center"/>
    </xf>
    <xf numFmtId="164" fontId="68" fillId="13" borderId="15" xfId="0" applyNumberFormat="1" applyFont="1" applyFill="1" applyBorder="1" applyAlignment="1">
      <alignment horizontal="center"/>
    </xf>
    <xf numFmtId="164" fontId="68" fillId="13" borderId="12" xfId="0" applyNumberFormat="1" applyFont="1" applyFill="1" applyBorder="1" applyAlignment="1">
      <alignment horizontal="center"/>
    </xf>
    <xf numFmtId="49" fontId="57" fillId="33" borderId="14" xfId="0" applyNumberFormat="1" applyFont="1" applyFill="1" applyBorder="1" applyAlignment="1">
      <alignment horizontal="center"/>
    </xf>
    <xf numFmtId="49" fontId="57" fillId="33" borderId="15" xfId="0" applyNumberFormat="1" applyFont="1" applyFill="1" applyBorder="1" applyAlignment="1">
      <alignment horizontal="center"/>
    </xf>
    <xf numFmtId="49" fontId="57" fillId="33" borderId="12" xfId="0" applyNumberFormat="1" applyFont="1" applyFill="1" applyBorder="1" applyAlignment="1">
      <alignment horizontal="center"/>
    </xf>
    <xf numFmtId="0" fontId="65" fillId="7" borderId="20" xfId="87" applyFont="1" applyFill="1" applyBorder="1" applyAlignment="1">
      <alignment horizontal="center" vertical="center"/>
      <protection/>
    </xf>
    <xf numFmtId="0" fontId="65" fillId="7" borderId="16" xfId="87" applyFont="1" applyFill="1" applyBorder="1" applyAlignment="1">
      <alignment horizontal="center" vertical="center"/>
      <protection/>
    </xf>
    <xf numFmtId="0" fontId="65" fillId="9" borderId="20" xfId="87" applyFont="1" applyFill="1" applyBorder="1" applyAlignment="1">
      <alignment horizontal="center" vertical="center"/>
      <protection/>
    </xf>
    <xf numFmtId="0" fontId="65" fillId="9" borderId="16" xfId="87" applyFont="1" applyFill="1" applyBorder="1" applyAlignment="1">
      <alignment horizontal="center" vertical="center"/>
      <protection/>
    </xf>
    <xf numFmtId="0" fontId="65" fillId="10" borderId="20" xfId="87" applyFont="1" applyFill="1" applyBorder="1" applyAlignment="1">
      <alignment horizontal="center" vertical="center"/>
      <protection/>
    </xf>
    <xf numFmtId="0" fontId="65" fillId="10" borderId="16" xfId="87" applyFont="1" applyFill="1" applyBorder="1" applyAlignment="1">
      <alignment horizontal="center" vertical="center"/>
      <protection/>
    </xf>
    <xf numFmtId="164" fontId="65" fillId="11" borderId="20" xfId="87" applyNumberFormat="1" applyFont="1" applyFill="1" applyBorder="1" applyAlignment="1">
      <alignment horizontal="center" vertical="center"/>
      <protection/>
    </xf>
    <xf numFmtId="164" fontId="65" fillId="11" borderId="16" xfId="87" applyNumberFormat="1" applyFont="1" applyFill="1" applyBorder="1" applyAlignment="1">
      <alignment horizontal="center" vertical="center"/>
      <protection/>
    </xf>
    <xf numFmtId="0" fontId="65" fillId="12" borderId="20" xfId="87" applyFont="1" applyFill="1" applyBorder="1" applyAlignment="1">
      <alignment horizontal="center" vertical="center"/>
      <protection/>
    </xf>
    <xf numFmtId="0" fontId="65" fillId="12" borderId="16" xfId="87" applyFont="1" applyFill="1" applyBorder="1" applyAlignment="1">
      <alignment horizontal="center" vertical="center"/>
      <protection/>
    </xf>
    <xf numFmtId="49" fontId="57" fillId="33" borderId="10" xfId="0" applyNumberFormat="1" applyFont="1" applyFill="1" applyBorder="1" applyAlignment="1">
      <alignment horizontal="center" wrapText="1"/>
    </xf>
    <xf numFmtId="164" fontId="57" fillId="33" borderId="10" xfId="0" applyNumberFormat="1" applyFont="1" applyFill="1" applyBorder="1" applyAlignment="1">
      <alignment horizontal="center"/>
    </xf>
    <xf numFmtId="164" fontId="61" fillId="33" borderId="14" xfId="0" applyNumberFormat="1" applyFont="1" applyFill="1" applyBorder="1" applyAlignment="1">
      <alignment horizontal="center"/>
    </xf>
    <xf numFmtId="164" fontId="61" fillId="33" borderId="15" xfId="0" applyNumberFormat="1" applyFont="1" applyFill="1" applyBorder="1" applyAlignment="1">
      <alignment horizontal="center"/>
    </xf>
    <xf numFmtId="164" fontId="61" fillId="33" borderId="12" xfId="0" applyNumberFormat="1" applyFont="1" applyFill="1" applyBorder="1" applyAlignment="1">
      <alignment horizontal="center"/>
    </xf>
    <xf numFmtId="49" fontId="57" fillId="33" borderId="10" xfId="0" applyNumberFormat="1" applyFont="1" applyFill="1" applyBorder="1" applyAlignment="1">
      <alignment horizontal="center"/>
    </xf>
    <xf numFmtId="164" fontId="65" fillId="8" borderId="20" xfId="87" applyNumberFormat="1" applyFont="1" applyFill="1" applyBorder="1" applyAlignment="1">
      <alignment horizontal="center" vertical="center"/>
      <protection/>
    </xf>
    <xf numFmtId="164" fontId="65" fillId="8" borderId="16" xfId="87" applyNumberFormat="1" applyFont="1" applyFill="1" applyBorder="1" applyAlignment="1">
      <alignment horizontal="center" vertical="center"/>
      <protection/>
    </xf>
    <xf numFmtId="49" fontId="68" fillId="33" borderId="14" xfId="0" applyNumberFormat="1" applyFont="1" applyFill="1" applyBorder="1" applyAlignment="1">
      <alignment horizontal="center"/>
    </xf>
    <xf numFmtId="49" fontId="68" fillId="33" borderId="15" xfId="0" applyNumberFormat="1" applyFont="1" applyFill="1" applyBorder="1" applyAlignment="1">
      <alignment horizontal="center"/>
    </xf>
    <xf numFmtId="164" fontId="0" fillId="7" borderId="14" xfId="0" applyNumberFormat="1" applyFont="1" applyFill="1" applyBorder="1" applyAlignment="1">
      <alignment horizontal="center"/>
    </xf>
    <xf numFmtId="164" fontId="0" fillId="7" borderId="15" xfId="0" applyNumberFormat="1" applyFont="1" applyFill="1" applyBorder="1" applyAlignment="1">
      <alignment horizontal="center"/>
    </xf>
    <xf numFmtId="164" fontId="0" fillId="7" borderId="12" xfId="0" applyNumberFormat="1" applyFont="1" applyFill="1" applyBorder="1" applyAlignment="1">
      <alignment horizontal="center"/>
    </xf>
    <xf numFmtId="164" fontId="0" fillId="9" borderId="14" xfId="0" applyNumberFormat="1" applyFont="1" applyFill="1" applyBorder="1" applyAlignment="1">
      <alignment horizontal="center"/>
    </xf>
    <xf numFmtId="164" fontId="0" fillId="9" borderId="15" xfId="0" applyNumberFormat="1" applyFont="1" applyFill="1" applyBorder="1" applyAlignment="1">
      <alignment horizontal="center"/>
    </xf>
    <xf numFmtId="164" fontId="0" fillId="9" borderId="12" xfId="0" applyNumberFormat="1" applyFont="1" applyFill="1" applyBorder="1" applyAlignment="1">
      <alignment horizontal="center"/>
    </xf>
    <xf numFmtId="164" fontId="0" fillId="6" borderId="14" xfId="0" applyNumberFormat="1" applyFont="1" applyFill="1" applyBorder="1" applyAlignment="1">
      <alignment horizontal="center"/>
    </xf>
    <xf numFmtId="164" fontId="0" fillId="6" borderId="15" xfId="0" applyNumberFormat="1" applyFont="1" applyFill="1" applyBorder="1" applyAlignment="1">
      <alignment horizontal="center"/>
    </xf>
    <xf numFmtId="164" fontId="0" fillId="6" borderId="12" xfId="0" applyNumberFormat="1" applyFont="1" applyFill="1" applyBorder="1" applyAlignment="1">
      <alignment horizontal="center"/>
    </xf>
    <xf numFmtId="164" fontId="0" fillId="11" borderId="14" xfId="0" applyNumberFormat="1" applyFont="1" applyFill="1" applyBorder="1" applyAlignment="1">
      <alignment horizontal="center"/>
    </xf>
    <xf numFmtId="164" fontId="0" fillId="11" borderId="15" xfId="0" applyNumberFormat="1" applyFont="1" applyFill="1" applyBorder="1" applyAlignment="1">
      <alignment horizontal="center"/>
    </xf>
    <xf numFmtId="164" fontId="0" fillId="11" borderId="12" xfId="0" applyNumberFormat="1" applyFont="1" applyFill="1" applyBorder="1" applyAlignment="1">
      <alignment horizontal="center"/>
    </xf>
    <xf numFmtId="164" fontId="0" fillId="12" borderId="14" xfId="0" applyNumberFormat="1" applyFont="1" applyFill="1" applyBorder="1" applyAlignment="1">
      <alignment horizontal="center"/>
    </xf>
    <xf numFmtId="164" fontId="0" fillId="12" borderId="15" xfId="0" applyNumberFormat="1" applyFont="1" applyFill="1" applyBorder="1" applyAlignment="1">
      <alignment horizontal="center"/>
    </xf>
    <xf numFmtId="164" fontId="0" fillId="12" borderId="12" xfId="0" applyNumberFormat="1" applyFont="1" applyFill="1" applyBorder="1" applyAlignment="1">
      <alignment horizontal="center"/>
    </xf>
    <xf numFmtId="164" fontId="0" fillId="10" borderId="14" xfId="0" applyNumberFormat="1" applyFont="1" applyFill="1" applyBorder="1" applyAlignment="1">
      <alignment horizontal="center"/>
    </xf>
    <xf numFmtId="164" fontId="0" fillId="10" borderId="15" xfId="0" applyNumberFormat="1" applyFont="1" applyFill="1" applyBorder="1" applyAlignment="1">
      <alignment horizontal="center"/>
    </xf>
    <xf numFmtId="164" fontId="0" fillId="10" borderId="12" xfId="0" applyNumberFormat="1" applyFont="1" applyFill="1" applyBorder="1" applyAlignment="1">
      <alignment horizontal="center"/>
    </xf>
    <xf numFmtId="164" fontId="57" fillId="33" borderId="10" xfId="0" applyNumberFormat="1" applyFont="1" applyFill="1" applyBorder="1" applyAlignment="1">
      <alignment horizontal="center" wrapText="1"/>
    </xf>
    <xf numFmtId="164" fontId="0" fillId="8" borderId="14" xfId="0" applyNumberFormat="1" applyFont="1" applyFill="1" applyBorder="1" applyAlignment="1">
      <alignment horizontal="center"/>
    </xf>
    <xf numFmtId="164" fontId="0" fillId="8" borderId="15" xfId="0" applyNumberFormat="1" applyFont="1" applyFill="1" applyBorder="1" applyAlignment="1">
      <alignment horizontal="center"/>
    </xf>
    <xf numFmtId="164" fontId="0" fillId="8" borderId="12" xfId="0" applyNumberFormat="1" applyFont="1" applyFill="1" applyBorder="1" applyAlignment="1">
      <alignment horizontal="center"/>
    </xf>
    <xf numFmtId="49" fontId="57" fillId="33" borderId="13" xfId="0" applyNumberFormat="1" applyFont="1" applyFill="1" applyBorder="1" applyAlignment="1">
      <alignment horizontal="center" wrapText="1"/>
    </xf>
    <xf numFmtId="49" fontId="57" fillId="33" borderId="19" xfId="0" applyNumberFormat="1" applyFont="1" applyFill="1" applyBorder="1" applyAlignment="1">
      <alignment horizontal="center" wrapText="1"/>
    </xf>
    <xf numFmtId="49" fontId="57" fillId="33" borderId="18" xfId="0" applyNumberFormat="1" applyFont="1" applyFill="1" applyBorder="1" applyAlignment="1">
      <alignment horizontal="center" wrapText="1"/>
    </xf>
    <xf numFmtId="49" fontId="68" fillId="33" borderId="12" xfId="0" applyNumberFormat="1" applyFont="1" applyFill="1" applyBorder="1" applyAlignment="1">
      <alignment horizontal="center"/>
    </xf>
    <xf numFmtId="164" fontId="67" fillId="13" borderId="14" xfId="0" applyNumberFormat="1" applyFont="1" applyFill="1" applyBorder="1" applyAlignment="1">
      <alignment horizontal="center"/>
    </xf>
    <xf numFmtId="164" fontId="67" fillId="13" borderId="15" xfId="0" applyNumberFormat="1" applyFont="1" applyFill="1" applyBorder="1" applyAlignment="1">
      <alignment horizontal="center"/>
    </xf>
    <xf numFmtId="164" fontId="67" fillId="13" borderId="12" xfId="0" applyNumberFormat="1" applyFont="1" applyFill="1" applyBorder="1" applyAlignment="1">
      <alignment horizontal="center"/>
    </xf>
    <xf numFmtId="164" fontId="65" fillId="13" borderId="20" xfId="87" applyNumberFormat="1" applyFont="1" applyFill="1" applyBorder="1" applyAlignment="1">
      <alignment horizontal="center" vertical="center" wrapText="1"/>
      <protection/>
    </xf>
    <xf numFmtId="164" fontId="65" fillId="13" borderId="16" xfId="87" applyNumberFormat="1" applyFont="1" applyFill="1" applyBorder="1" applyAlignment="1">
      <alignment horizontal="center" vertical="center" wrapText="1"/>
      <protection/>
    </xf>
    <xf numFmtId="2" fontId="57" fillId="33" borderId="10" xfId="0" applyNumberFormat="1" applyFont="1" applyFill="1" applyBorder="1" applyAlignment="1">
      <alignment horizontal="center"/>
    </xf>
    <xf numFmtId="164" fontId="57" fillId="33" borderId="10" xfId="52" applyNumberFormat="1" applyFont="1" applyFill="1" applyBorder="1" applyAlignment="1">
      <alignment horizontal="center"/>
    </xf>
    <xf numFmtId="49" fontId="61" fillId="33" borderId="10" xfId="0" applyNumberFormat="1" applyFont="1" applyFill="1" applyBorder="1" applyAlignment="1">
      <alignment horizontal="center"/>
    </xf>
    <xf numFmtId="164" fontId="0" fillId="3" borderId="14" xfId="0" applyNumberFormat="1" applyFont="1" applyFill="1" applyBorder="1" applyAlignment="1">
      <alignment horizontal="center"/>
    </xf>
    <xf numFmtId="164" fontId="0" fillId="3" borderId="15" xfId="0" applyNumberFormat="1" applyFont="1" applyFill="1" applyBorder="1" applyAlignment="1">
      <alignment horizontal="center"/>
    </xf>
    <xf numFmtId="164" fontId="0" fillId="3" borderId="12" xfId="0" applyNumberFormat="1" applyFont="1" applyFill="1" applyBorder="1" applyAlignment="1">
      <alignment horizontal="center"/>
    </xf>
    <xf numFmtId="0" fontId="57" fillId="33" borderId="21" xfId="0" applyFont="1" applyFill="1" applyBorder="1" applyAlignment="1">
      <alignment horizontal="center"/>
    </xf>
    <xf numFmtId="0" fontId="57" fillId="33" borderId="22" xfId="0" applyFont="1" applyFill="1" applyBorder="1" applyAlignment="1">
      <alignment horizontal="center"/>
    </xf>
    <xf numFmtId="0" fontId="57" fillId="33" borderId="11" xfId="0" applyFont="1" applyFill="1" applyBorder="1" applyAlignment="1">
      <alignment horizontal="center"/>
    </xf>
    <xf numFmtId="0" fontId="65" fillId="34" borderId="20" xfId="87" applyFont="1" applyFill="1" applyBorder="1" applyAlignment="1">
      <alignment horizontal="center" vertical="center" wrapText="1"/>
      <protection/>
    </xf>
    <xf numFmtId="0" fontId="65" fillId="34" borderId="16" xfId="87" applyFont="1" applyFill="1" applyBorder="1" applyAlignment="1">
      <alignment horizontal="center" vertical="center" wrapText="1"/>
      <protection/>
    </xf>
    <xf numFmtId="0" fontId="65" fillId="3" borderId="20" xfId="87" applyFont="1" applyFill="1" applyBorder="1" applyAlignment="1">
      <alignment horizontal="center" vertical="center"/>
      <protection/>
    </xf>
    <xf numFmtId="0" fontId="65" fillId="3" borderId="16" xfId="87" applyFont="1" applyFill="1" applyBorder="1" applyAlignment="1">
      <alignment horizontal="center" vertical="center"/>
      <protection/>
    </xf>
    <xf numFmtId="2" fontId="61" fillId="33" borderId="14" xfId="0" applyNumberFormat="1" applyFont="1" applyFill="1" applyBorder="1" applyAlignment="1">
      <alignment horizontal="center"/>
    </xf>
    <xf numFmtId="2" fontId="61" fillId="33" borderId="15" xfId="0" applyNumberFormat="1" applyFont="1" applyFill="1" applyBorder="1" applyAlignment="1">
      <alignment horizontal="center"/>
    </xf>
    <xf numFmtId="2" fontId="61" fillId="33" borderId="12" xfId="0" applyNumberFormat="1" applyFont="1" applyFill="1" applyBorder="1" applyAlignment="1">
      <alignment horizontal="center"/>
    </xf>
    <xf numFmtId="49" fontId="68" fillId="33" borderId="10" xfId="0" applyNumberFormat="1" applyFont="1" applyFill="1" applyBorder="1" applyAlignment="1">
      <alignment horizontal="center"/>
    </xf>
    <xf numFmtId="164" fontId="0" fillId="5" borderId="14" xfId="52" applyNumberFormat="1" applyFont="1" applyFill="1" applyBorder="1" applyAlignment="1">
      <alignment horizontal="center"/>
    </xf>
    <xf numFmtId="164" fontId="0" fillId="5" borderId="15" xfId="52" applyNumberFormat="1" applyFont="1" applyFill="1" applyBorder="1" applyAlignment="1">
      <alignment horizontal="center"/>
    </xf>
    <xf numFmtId="0" fontId="49" fillId="11" borderId="0" xfId="63" applyFill="1" applyAlignment="1" applyProtection="1">
      <alignment vertical="center"/>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 val="Section"/>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jmaitland@acrocorp.com" TargetMode="External" /><Relationship Id="rId11" Type="http://schemas.openxmlformats.org/officeDocument/2006/relationships/hyperlink" Target="mailto:DTSTEMPS@COMCAST.NET"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rpatel@deltatg.com" TargetMode="External" /><Relationship Id="rId16" Type="http://schemas.openxmlformats.org/officeDocument/2006/relationships/hyperlink" Target="mailto:swalsh@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jlatshaw@depaulindustries.com" TargetMode="External" /><Relationship Id="rId20" Type="http://schemas.openxmlformats.org/officeDocument/2006/relationships/hyperlink" Target="mailto:nhornburg@depaulindustries.com" TargetMode="External" /><Relationship Id="rId21" Type="http://schemas.openxmlformats.org/officeDocument/2006/relationships/hyperlink" Target="mailto:dave.rodier@expresspros.com" TargetMode="External" /><Relationship Id="rId22" Type="http://schemas.openxmlformats.org/officeDocument/2006/relationships/hyperlink" Target="mailto:kimberly.waltz@expresspros.com" TargetMode="External" /><Relationship Id="rId23" Type="http://schemas.openxmlformats.org/officeDocument/2006/relationships/hyperlink" Target="mailto:znichols@goodwillde.org" TargetMode="External" /><Relationship Id="rId24" Type="http://schemas.openxmlformats.org/officeDocument/2006/relationships/hyperlink" Target="mailto:hgoher@goodwillde.org" TargetMode="External" /><Relationship Id="rId25" Type="http://schemas.openxmlformats.org/officeDocument/2006/relationships/hyperlink" Target="mailto:znichols@goodwillde.org" TargetMode="External" /><Relationship Id="rId26" Type="http://schemas.openxmlformats.org/officeDocument/2006/relationships/hyperlink" Target="mailto:mcooks@premierstaffingsource.com" TargetMode="External" /><Relationship Id="rId27" Type="http://schemas.openxmlformats.org/officeDocument/2006/relationships/hyperlink" Target="mailto:eharris@premierstaffingsourc.com" TargetMode="External" /><Relationship Id="rId28" Type="http://schemas.openxmlformats.org/officeDocument/2006/relationships/hyperlink" Target="mailto:jcooks@premierstaffingsource.com" TargetMode="External" /><Relationship Id="rId29" Type="http://schemas.openxmlformats.org/officeDocument/2006/relationships/hyperlink" Target="mailto:sharris@premierstaffingsource.com" TargetMode="External" /><Relationship Id="rId30" Type="http://schemas.openxmlformats.org/officeDocument/2006/relationships/hyperlink" Target="mailto:govt@usitsol.com" TargetMode="External" /><Relationship Id="rId31" Type="http://schemas.openxmlformats.org/officeDocument/2006/relationships/hyperlink" Target="mailto:govt@usitsol.com" TargetMode="External" /><Relationship Id="rId32" Type="http://schemas.openxmlformats.org/officeDocument/2006/relationships/hyperlink" Target="mailto:govt@usitsol.com" TargetMode="External" /><Relationship Id="rId33" Type="http://schemas.openxmlformats.org/officeDocument/2006/relationships/hyperlink" Target="mailto:govt@usitsol.com" TargetMode="External" /><Relationship Id="rId34" Type="http://schemas.openxmlformats.org/officeDocument/2006/relationships/hyperlink" Target="mailto:tcook@abilitynetworkde.org" TargetMode="External" /><Relationship Id="rId35" Type="http://schemas.openxmlformats.org/officeDocument/2006/relationships/hyperlink" Target="mailto:cpetrak@abilitynetworkde.org" TargetMode="External" /><Relationship Id="rId36" Type="http://schemas.openxmlformats.org/officeDocument/2006/relationships/hyperlink" Target="http://64.150.177.129/staffing/delarf/ClientRegistration/ClientRegistrationDelarf.aspx" TargetMode="External" /><Relationship Id="rId37" Type="http://schemas.openxmlformats.org/officeDocument/2006/relationships/hyperlink" Target="http://64.150.177.129/staffing/delarf/ClientRegistration/ClientRegistrationDelarf.aspx" TargetMode="External" /><Relationship Id="rId38" Type="http://schemas.openxmlformats.org/officeDocument/2006/relationships/hyperlink" Target="http://64.150.177.129/staffing/delarf/ClientRegistration/ClientRegistrationDelarf.aspx" TargetMode="External" /><Relationship Id="rId39" Type="http://schemas.openxmlformats.org/officeDocument/2006/relationships/hyperlink" Target="mailto:delawareprogram@tadpgs.com" TargetMode="External" /><Relationship Id="rId40" Type="http://schemas.openxmlformats.org/officeDocument/2006/relationships/hyperlink" Target="mailto:maria.gomez@adeccona.com" TargetMode="External" /><Relationship Id="rId41" Type="http://schemas.openxmlformats.org/officeDocument/2006/relationships/hyperlink" Target="mailto:dcloutier@acrocorp.com" TargetMode="External" /><Relationship Id="rId42" Type="http://schemas.openxmlformats.org/officeDocument/2006/relationships/hyperlink" Target="mailto:nhornburg@depaulindustries.com" TargetMode="External" /><Relationship Id="rId43" Type="http://schemas.openxmlformats.org/officeDocument/2006/relationships/hyperlink" Target="mailto:nhornburg@depaulindustries.com" TargetMode="External" /><Relationship Id="rId44" Type="http://schemas.openxmlformats.org/officeDocument/2006/relationships/hyperlink" Target="mailto:tbrewer@goodwillde.org"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C42"/>
  <sheetViews>
    <sheetView tabSelected="1" zoomScalePageLayoutView="0" workbookViewId="0" topLeftCell="A1">
      <selection activeCell="B42" sqref="B42"/>
    </sheetView>
  </sheetViews>
  <sheetFormatPr defaultColWidth="9.140625" defaultRowHeight="15"/>
  <cols>
    <col min="1" max="1" width="31.00390625" style="0" bestFit="1" customWidth="1"/>
    <col min="2" max="2" width="91.28125" style="0" bestFit="1" customWidth="1"/>
    <col min="3" max="3" width="8.8515625" style="105" customWidth="1"/>
  </cols>
  <sheetData>
    <row r="1" spans="1:3" ht="58.5" customHeight="1">
      <c r="A1" s="290" t="s">
        <v>245</v>
      </c>
      <c r="B1" s="290"/>
      <c r="C1" s="290"/>
    </row>
    <row r="2" spans="1:3" ht="14.25">
      <c r="A2" s="10"/>
      <c r="B2" s="10"/>
      <c r="C2" s="104"/>
    </row>
    <row r="3" spans="1:3" ht="57.75" customHeight="1">
      <c r="A3" s="290" t="s">
        <v>246</v>
      </c>
      <c r="B3" s="290"/>
      <c r="C3" s="290"/>
    </row>
    <row r="4" spans="1:3" ht="14.25">
      <c r="A4" s="10"/>
      <c r="B4" s="10"/>
      <c r="C4" s="104"/>
    </row>
    <row r="5" spans="1:3" ht="14.25" customHeight="1">
      <c r="A5" s="290" t="s">
        <v>247</v>
      </c>
      <c r="B5" s="290"/>
      <c r="C5" s="290"/>
    </row>
    <row r="6" spans="1:2" ht="14.25">
      <c r="A6" s="2"/>
      <c r="B6" s="2"/>
    </row>
    <row r="7" spans="1:3" ht="14.25">
      <c r="A7" s="289" t="s">
        <v>248</v>
      </c>
      <c r="B7" s="289"/>
      <c r="C7" s="289"/>
    </row>
    <row r="8" spans="1:3" s="2" customFormat="1" ht="14.25">
      <c r="A8" s="24" t="s">
        <v>274</v>
      </c>
      <c r="B8" s="24" t="s">
        <v>275</v>
      </c>
      <c r="C8" s="24" t="s">
        <v>276</v>
      </c>
    </row>
    <row r="9" spans="1:3" ht="14.25">
      <c r="A9" s="1" t="s">
        <v>249</v>
      </c>
      <c r="B9" s="2" t="s">
        <v>303</v>
      </c>
      <c r="C9" s="105">
        <v>42552</v>
      </c>
    </row>
    <row r="10" spans="1:3" ht="14.25">
      <c r="A10" s="1" t="s">
        <v>250</v>
      </c>
      <c r="B10" s="2" t="s">
        <v>308</v>
      </c>
      <c r="C10" s="105">
        <v>42647</v>
      </c>
    </row>
    <row r="11" spans="1:3" ht="14.25">
      <c r="A11" s="1" t="s">
        <v>251</v>
      </c>
      <c r="B11" s="135" t="s">
        <v>358</v>
      </c>
      <c r="C11" s="105">
        <v>42789</v>
      </c>
    </row>
    <row r="12" spans="1:3" ht="14.25">
      <c r="A12" s="1" t="s">
        <v>392</v>
      </c>
      <c r="B12" s="135" t="s">
        <v>369</v>
      </c>
      <c r="C12" s="105">
        <v>42986</v>
      </c>
    </row>
    <row r="13" spans="1:3" ht="14.25">
      <c r="A13" s="1" t="s">
        <v>393</v>
      </c>
      <c r="B13" s="135" t="s">
        <v>370</v>
      </c>
      <c r="C13" s="105">
        <v>43006</v>
      </c>
    </row>
    <row r="14" spans="1:3" s="2" customFormat="1" ht="14.25">
      <c r="A14" s="1" t="s">
        <v>394</v>
      </c>
      <c r="B14" s="135" t="s">
        <v>380</v>
      </c>
      <c r="C14" s="105">
        <v>43021</v>
      </c>
    </row>
    <row r="15" spans="1:3" s="2" customFormat="1" ht="14.25">
      <c r="A15" s="1" t="s">
        <v>397</v>
      </c>
      <c r="B15" s="135" t="s">
        <v>396</v>
      </c>
      <c r="C15" s="105">
        <v>43282</v>
      </c>
    </row>
    <row r="16" spans="1:3" s="2" customFormat="1" ht="14.25">
      <c r="A16" s="1" t="s">
        <v>401</v>
      </c>
      <c r="B16" s="135" t="s">
        <v>402</v>
      </c>
      <c r="C16" s="105">
        <v>43193</v>
      </c>
    </row>
    <row r="17" spans="1:3" ht="45" customHeight="1">
      <c r="A17" s="1" t="s">
        <v>412</v>
      </c>
      <c r="B17" s="156" t="s">
        <v>411</v>
      </c>
      <c r="C17" s="105">
        <v>43342</v>
      </c>
    </row>
    <row r="18" spans="2:3" s="2" customFormat="1" ht="45" customHeight="1">
      <c r="B18" s="156"/>
      <c r="C18" s="105"/>
    </row>
    <row r="19" spans="2:3" s="2" customFormat="1" ht="45" customHeight="1">
      <c r="B19" s="156"/>
      <c r="C19" s="105"/>
    </row>
    <row r="20" ht="12.75" customHeight="1"/>
    <row r="21" ht="12.75" customHeight="1"/>
    <row r="22" spans="1:3" ht="14.25">
      <c r="A22" s="289" t="s">
        <v>252</v>
      </c>
      <c r="B22" s="289"/>
      <c r="C22" s="289"/>
    </row>
    <row r="23" spans="1:3" ht="14.25">
      <c r="A23" s="24" t="s">
        <v>274</v>
      </c>
      <c r="B23" s="24" t="s">
        <v>275</v>
      </c>
      <c r="C23" s="24" t="s">
        <v>276</v>
      </c>
    </row>
    <row r="24" spans="1:3" ht="14.25">
      <c r="A24" s="1" t="s">
        <v>253</v>
      </c>
      <c r="B24" s="2" t="s">
        <v>303</v>
      </c>
      <c r="C24" s="105">
        <v>42552</v>
      </c>
    </row>
    <row r="25" spans="1:3" ht="14.25">
      <c r="A25" s="1" t="s">
        <v>254</v>
      </c>
      <c r="B25" s="2" t="s">
        <v>304</v>
      </c>
      <c r="C25" s="105">
        <v>42552</v>
      </c>
    </row>
    <row r="26" spans="1:3" ht="14.25">
      <c r="A26" s="1" t="s">
        <v>255</v>
      </c>
      <c r="B26" s="2" t="s">
        <v>308</v>
      </c>
      <c r="C26" s="105">
        <v>42647</v>
      </c>
    </row>
    <row r="27" spans="1:3" ht="14.25">
      <c r="A27" s="1" t="s">
        <v>310</v>
      </c>
      <c r="B27" s="135" t="s">
        <v>311</v>
      </c>
      <c r="C27" s="105">
        <v>42654</v>
      </c>
    </row>
    <row r="28" spans="1:3" ht="14.25">
      <c r="A28" s="1" t="s">
        <v>347</v>
      </c>
      <c r="B28" s="156" t="s">
        <v>351</v>
      </c>
      <c r="C28" s="105">
        <v>42706</v>
      </c>
    </row>
    <row r="29" spans="1:3" ht="14.25">
      <c r="A29" s="1" t="s">
        <v>349</v>
      </c>
      <c r="B29" s="135" t="s">
        <v>350</v>
      </c>
      <c r="C29" s="105">
        <v>42755</v>
      </c>
    </row>
    <row r="30" spans="1:3" ht="14.25">
      <c r="A30" s="1" t="s">
        <v>373</v>
      </c>
      <c r="B30" s="135" t="s">
        <v>352</v>
      </c>
      <c r="C30" s="105">
        <v>42768</v>
      </c>
    </row>
    <row r="31" spans="1:3" ht="14.25">
      <c r="A31" s="1" t="s">
        <v>374</v>
      </c>
      <c r="B31" s="135" t="s">
        <v>358</v>
      </c>
      <c r="C31" s="105">
        <v>42789</v>
      </c>
    </row>
    <row r="32" spans="1:3" ht="14.25">
      <c r="A32" s="1" t="s">
        <v>375</v>
      </c>
      <c r="B32" s="135" t="s">
        <v>363</v>
      </c>
      <c r="C32" s="105">
        <v>42887</v>
      </c>
    </row>
    <row r="33" spans="1:3" ht="14.25">
      <c r="A33" s="1" t="s">
        <v>376</v>
      </c>
      <c r="B33" s="135" t="s">
        <v>367</v>
      </c>
      <c r="C33" s="105">
        <v>42905</v>
      </c>
    </row>
    <row r="34" spans="1:3" ht="14.25">
      <c r="A34" s="1" t="s">
        <v>377</v>
      </c>
      <c r="B34" s="135" t="s">
        <v>369</v>
      </c>
      <c r="C34" s="105">
        <v>42986</v>
      </c>
    </row>
    <row r="35" spans="1:3" ht="14.25">
      <c r="A35" s="1" t="s">
        <v>378</v>
      </c>
      <c r="B35" s="135" t="s">
        <v>370</v>
      </c>
      <c r="C35" s="105">
        <v>43006</v>
      </c>
    </row>
    <row r="36" spans="1:3" ht="14.25">
      <c r="A36" s="1" t="s">
        <v>379</v>
      </c>
      <c r="B36" s="135" t="s">
        <v>380</v>
      </c>
      <c r="C36" s="105">
        <v>43021</v>
      </c>
    </row>
    <row r="37" spans="1:3" ht="14.25">
      <c r="A37" s="1" t="s">
        <v>381</v>
      </c>
      <c r="B37" s="135" t="s">
        <v>382</v>
      </c>
      <c r="C37" s="105">
        <v>43096</v>
      </c>
    </row>
    <row r="38" spans="1:3" ht="28.5">
      <c r="A38" s="1" t="s">
        <v>395</v>
      </c>
      <c r="B38" s="156" t="s">
        <v>398</v>
      </c>
      <c r="C38" s="105">
        <v>43282</v>
      </c>
    </row>
    <row r="39" spans="1:3" ht="14.25">
      <c r="A39" s="1" t="s">
        <v>403</v>
      </c>
      <c r="B39" s="135" t="s">
        <v>402</v>
      </c>
      <c r="C39" s="105">
        <v>43193</v>
      </c>
    </row>
    <row r="40" spans="1:3" ht="14.25">
      <c r="A40" s="1" t="s">
        <v>409</v>
      </c>
      <c r="B40" s="135" t="s">
        <v>363</v>
      </c>
      <c r="C40" s="105">
        <v>43210</v>
      </c>
    </row>
    <row r="41" spans="1:3" ht="42.75">
      <c r="A41" s="1" t="s">
        <v>410</v>
      </c>
      <c r="B41" s="156" t="s">
        <v>411</v>
      </c>
      <c r="C41" s="105">
        <v>43342</v>
      </c>
    </row>
    <row r="42" spans="1:3" ht="14.25">
      <c r="A42" s="1" t="s">
        <v>426</v>
      </c>
      <c r="B42" s="135" t="s">
        <v>350</v>
      </c>
      <c r="C42" s="105">
        <v>43425</v>
      </c>
    </row>
  </sheetData>
  <sheetProtection/>
  <mergeCells count="5">
    <mergeCell ref="A22:C22"/>
    <mergeCell ref="A7:C7"/>
    <mergeCell ref="A5:C5"/>
    <mergeCell ref="A3:C3"/>
    <mergeCell ref="A1:C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M53"/>
  <sheetViews>
    <sheetView zoomScalePageLayoutView="0" workbookViewId="0" topLeftCell="A1">
      <pane xSplit="1" ySplit="5" topLeftCell="H6" activePane="bottomRight" state="frozen"/>
      <selection pane="topLeft" activeCell="A1" sqref="A1"/>
      <selection pane="topRight" activeCell="B1" sqref="B1"/>
      <selection pane="bottomLeft" activeCell="A6" sqref="A6"/>
      <selection pane="bottomRight" activeCell="J20" sqref="J20"/>
    </sheetView>
  </sheetViews>
  <sheetFormatPr defaultColWidth="9.140625" defaultRowHeight="13.5" customHeight="1"/>
  <cols>
    <col min="1" max="1" width="32.28125" style="2" customWidth="1"/>
    <col min="2" max="2" width="36.8515625" style="2" bestFit="1" customWidth="1"/>
    <col min="3" max="3" width="30.421875" style="2" bestFit="1" customWidth="1"/>
    <col min="4" max="4" width="43.421875" style="2" bestFit="1" customWidth="1"/>
    <col min="5" max="5" width="31.00390625" style="2" bestFit="1" customWidth="1"/>
    <col min="6" max="6" width="46.28125" style="2" bestFit="1" customWidth="1"/>
    <col min="7" max="7" width="30.7109375" style="2" customWidth="1"/>
    <col min="8" max="8" width="36.8515625" style="2" bestFit="1" customWidth="1"/>
    <col min="9" max="9" width="39.7109375" style="2" bestFit="1" customWidth="1"/>
    <col min="10" max="10" width="41.421875" style="2" bestFit="1" customWidth="1"/>
    <col min="11" max="11" width="42.7109375" style="2" bestFit="1" customWidth="1"/>
    <col min="12" max="12" width="37.28125" style="230" bestFit="1" customWidth="1"/>
    <col min="13" max="13" width="44.28125" style="2" bestFit="1" customWidth="1"/>
  </cols>
  <sheetData>
    <row r="1" spans="1:13" ht="13.5" customHeight="1">
      <c r="A1" s="103" t="s">
        <v>11</v>
      </c>
      <c r="B1" s="102"/>
      <c r="C1" s="102"/>
      <c r="D1"/>
      <c r="E1"/>
      <c r="H1"/>
      <c r="I1"/>
      <c r="J1"/>
      <c r="K1"/>
      <c r="M1"/>
    </row>
    <row r="2" spans="1:13" ht="13.5" customHeight="1">
      <c r="A2" s="1"/>
      <c r="B2" s="1"/>
      <c r="C2" s="1"/>
      <c r="D2" s="1"/>
      <c r="E2" s="1"/>
      <c r="F2" s="1"/>
      <c r="G2" s="1"/>
      <c r="H2" s="1"/>
      <c r="I2" s="1"/>
      <c r="J2" s="1"/>
      <c r="K2" s="1"/>
      <c r="L2" s="243" t="s">
        <v>391</v>
      </c>
      <c r="M2" s="1"/>
    </row>
    <row r="3" spans="1:13" s="8" customFormat="1" ht="60.75" customHeight="1">
      <c r="A3" s="106" t="s">
        <v>12</v>
      </c>
      <c r="B3" s="244" t="s">
        <v>389</v>
      </c>
      <c r="C3" s="245" t="s">
        <v>4</v>
      </c>
      <c r="D3" s="246" t="s">
        <v>1</v>
      </c>
      <c r="E3" s="247" t="s">
        <v>7</v>
      </c>
      <c r="F3" s="248" t="s">
        <v>8</v>
      </c>
      <c r="G3" s="249" t="s">
        <v>166</v>
      </c>
      <c r="H3" s="250" t="s">
        <v>6</v>
      </c>
      <c r="I3" s="251" t="s">
        <v>3</v>
      </c>
      <c r="J3" s="252" t="s">
        <v>277</v>
      </c>
      <c r="K3" s="253" t="s">
        <v>215</v>
      </c>
      <c r="L3" s="254" t="s">
        <v>278</v>
      </c>
      <c r="M3" s="255" t="s">
        <v>0</v>
      </c>
    </row>
    <row r="4" spans="1:13" s="2" customFormat="1" ht="13.5" customHeight="1">
      <c r="A4" s="11" t="s">
        <v>256</v>
      </c>
      <c r="B4" s="89" t="s">
        <v>301</v>
      </c>
      <c r="C4" s="90" t="s">
        <v>263</v>
      </c>
      <c r="D4" s="91" t="s">
        <v>264</v>
      </c>
      <c r="E4" s="92" t="s">
        <v>265</v>
      </c>
      <c r="F4" s="93" t="s">
        <v>266</v>
      </c>
      <c r="G4" s="94" t="s">
        <v>267</v>
      </c>
      <c r="H4" s="95" t="s">
        <v>268</v>
      </c>
      <c r="I4" s="96" t="s">
        <v>269</v>
      </c>
      <c r="J4" s="97" t="s">
        <v>270</v>
      </c>
      <c r="K4" s="98" t="s">
        <v>271</v>
      </c>
      <c r="L4" s="231" t="s">
        <v>272</v>
      </c>
      <c r="M4" s="99" t="s">
        <v>273</v>
      </c>
    </row>
    <row r="5" spans="1:13" s="120" customFormat="1" ht="13.5" customHeight="1">
      <c r="A5" s="109" t="s">
        <v>257</v>
      </c>
      <c r="B5" s="134" t="s">
        <v>302</v>
      </c>
      <c r="C5" s="110" t="s">
        <v>287</v>
      </c>
      <c r="D5" s="111" t="s">
        <v>288</v>
      </c>
      <c r="E5" s="112" t="s">
        <v>289</v>
      </c>
      <c r="F5" s="113" t="s">
        <v>290</v>
      </c>
      <c r="G5" s="114" t="s">
        <v>291</v>
      </c>
      <c r="H5" s="115" t="s">
        <v>298</v>
      </c>
      <c r="I5" s="116" t="s">
        <v>292</v>
      </c>
      <c r="J5" s="117" t="s">
        <v>293</v>
      </c>
      <c r="K5" s="118" t="s">
        <v>294</v>
      </c>
      <c r="L5" s="232" t="s">
        <v>299</v>
      </c>
      <c r="M5" s="119" t="s">
        <v>295</v>
      </c>
    </row>
    <row r="6" spans="1:13" s="2" customFormat="1" ht="13.5" customHeight="1">
      <c r="A6" s="1"/>
      <c r="B6" s="1"/>
      <c r="C6" s="1"/>
      <c r="D6" s="1"/>
      <c r="E6" s="1"/>
      <c r="F6" s="1"/>
      <c r="G6" s="1"/>
      <c r="H6" s="1"/>
      <c r="I6" s="1"/>
      <c r="J6" s="1"/>
      <c r="K6" s="1"/>
      <c r="L6" s="230"/>
      <c r="M6" s="1"/>
    </row>
    <row r="7" spans="1:12" s="2" customFormat="1" ht="13.5" customHeight="1">
      <c r="A7" s="101" t="s">
        <v>259</v>
      </c>
      <c r="B7" s="100"/>
      <c r="C7" s="100"/>
      <c r="L7" s="230"/>
    </row>
    <row r="8" spans="1:13" ht="13.5" customHeight="1">
      <c r="A8" s="11" t="s">
        <v>258</v>
      </c>
      <c r="B8" s="27" t="s">
        <v>359</v>
      </c>
      <c r="C8" s="29" t="s">
        <v>13</v>
      </c>
      <c r="D8" s="33" t="s">
        <v>124</v>
      </c>
      <c r="E8" s="35" t="s">
        <v>136</v>
      </c>
      <c r="F8" s="42" t="s">
        <v>155</v>
      </c>
      <c r="G8" s="51" t="s">
        <v>167</v>
      </c>
      <c r="H8" s="53" t="s">
        <v>179</v>
      </c>
      <c r="I8" s="59" t="s">
        <v>189</v>
      </c>
      <c r="J8" s="61" t="s">
        <v>200</v>
      </c>
      <c r="K8" s="43" t="s">
        <v>216</v>
      </c>
      <c r="L8" s="233" t="s">
        <v>147</v>
      </c>
      <c r="M8" s="73" t="s">
        <v>232</v>
      </c>
    </row>
    <row r="9" spans="1:13" ht="13.5" customHeight="1">
      <c r="A9" s="11" t="s">
        <v>14</v>
      </c>
      <c r="B9" s="184" t="s">
        <v>408</v>
      </c>
      <c r="C9" s="29" t="s">
        <v>15</v>
      </c>
      <c r="D9" s="33" t="s">
        <v>125</v>
      </c>
      <c r="E9" s="35" t="s">
        <v>137</v>
      </c>
      <c r="F9" s="42" t="s">
        <v>156</v>
      </c>
      <c r="G9" s="51" t="s">
        <v>168</v>
      </c>
      <c r="H9" s="53" t="s">
        <v>356</v>
      </c>
      <c r="I9" s="59" t="s">
        <v>190</v>
      </c>
      <c r="J9" s="61" t="s">
        <v>201</v>
      </c>
      <c r="K9" s="43" t="s">
        <v>217</v>
      </c>
      <c r="L9" s="233" t="s">
        <v>148</v>
      </c>
      <c r="M9" s="73" t="s">
        <v>233</v>
      </c>
    </row>
    <row r="10" spans="1:13" ht="13.5" customHeight="1">
      <c r="A10" s="11" t="s">
        <v>16</v>
      </c>
      <c r="B10" s="26" t="s">
        <v>360</v>
      </c>
      <c r="C10" s="30" t="s">
        <v>17</v>
      </c>
      <c r="D10" s="34" t="s">
        <v>126</v>
      </c>
      <c r="E10" s="36" t="s">
        <v>138</v>
      </c>
      <c r="F10" s="47" t="s">
        <v>157</v>
      </c>
      <c r="G10" s="52" t="s">
        <v>169</v>
      </c>
      <c r="H10" s="54" t="s">
        <v>180</v>
      </c>
      <c r="I10" s="60" t="s">
        <v>191</v>
      </c>
      <c r="J10" s="62" t="s">
        <v>202</v>
      </c>
      <c r="K10" s="44" t="s">
        <v>218</v>
      </c>
      <c r="L10" s="234" t="s">
        <v>149</v>
      </c>
      <c r="M10" s="74" t="s">
        <v>234</v>
      </c>
    </row>
    <row r="11" spans="1:13" ht="13.5" customHeight="1">
      <c r="A11" s="1"/>
      <c r="B11" s="1"/>
      <c r="C11" s="1"/>
      <c r="D11" s="1"/>
      <c r="E11" s="1"/>
      <c r="F11" s="1"/>
      <c r="G11" s="1"/>
      <c r="H11" s="1"/>
      <c r="I11" s="1"/>
      <c r="J11" s="1"/>
      <c r="K11" s="1"/>
      <c r="M11" s="1"/>
    </row>
    <row r="12" spans="1:13" ht="13.5" customHeight="1">
      <c r="A12" s="101" t="s">
        <v>18</v>
      </c>
      <c r="B12" s="100"/>
      <c r="C12" s="100"/>
      <c r="D12"/>
      <c r="E12"/>
      <c r="H12"/>
      <c r="I12"/>
      <c r="J12"/>
      <c r="K12"/>
      <c r="M12"/>
    </row>
    <row r="13" spans="1:13" ht="13.5" customHeight="1">
      <c r="A13" s="291" t="s">
        <v>260</v>
      </c>
      <c r="B13" s="291"/>
      <c r="C13" s="291"/>
      <c r="D13"/>
      <c r="E13"/>
      <c r="H13"/>
      <c r="I13"/>
      <c r="J13"/>
      <c r="K13"/>
      <c r="M13"/>
    </row>
    <row r="14" spans="1:13" ht="13.5" customHeight="1">
      <c r="A14" s="12" t="s">
        <v>19</v>
      </c>
      <c r="B14" s="27" t="s">
        <v>361</v>
      </c>
      <c r="C14" s="29" t="s">
        <v>20</v>
      </c>
      <c r="D14" s="33" t="s">
        <v>124</v>
      </c>
      <c r="E14" s="35" t="s">
        <v>312</v>
      </c>
      <c r="F14" s="42" t="s">
        <v>155</v>
      </c>
      <c r="G14" s="51" t="s">
        <v>170</v>
      </c>
      <c r="H14" s="53" t="s">
        <v>354</v>
      </c>
      <c r="I14" s="59" t="s">
        <v>192</v>
      </c>
      <c r="J14" s="61" t="s">
        <v>203</v>
      </c>
      <c r="K14" s="43" t="s">
        <v>219</v>
      </c>
      <c r="L14" s="233" t="s">
        <v>364</v>
      </c>
      <c r="M14" s="73" t="s">
        <v>235</v>
      </c>
    </row>
    <row r="15" spans="1:13" ht="13.5" customHeight="1">
      <c r="A15" s="12" t="s">
        <v>21</v>
      </c>
      <c r="B15" s="184" t="s">
        <v>388</v>
      </c>
      <c r="C15" s="29" t="s">
        <v>22</v>
      </c>
      <c r="D15" s="33" t="s">
        <v>125</v>
      </c>
      <c r="E15" s="35" t="s">
        <v>313</v>
      </c>
      <c r="F15" s="42" t="s">
        <v>156</v>
      </c>
      <c r="G15" s="51" t="s">
        <v>171</v>
      </c>
      <c r="H15" s="53" t="s">
        <v>353</v>
      </c>
      <c r="I15" s="59" t="s">
        <v>190</v>
      </c>
      <c r="J15" s="61" t="s">
        <v>204</v>
      </c>
      <c r="K15" s="43" t="s">
        <v>217</v>
      </c>
      <c r="L15" s="233" t="s">
        <v>365</v>
      </c>
      <c r="M15" s="73" t="s">
        <v>233</v>
      </c>
    </row>
    <row r="16" spans="1:13" ht="13.5" customHeight="1">
      <c r="A16" s="12" t="s">
        <v>23</v>
      </c>
      <c r="B16" s="26" t="s">
        <v>362</v>
      </c>
      <c r="C16" s="30" t="s">
        <v>24</v>
      </c>
      <c r="D16" s="34" t="s">
        <v>126</v>
      </c>
      <c r="E16" s="36" t="s">
        <v>314</v>
      </c>
      <c r="F16" s="47" t="s">
        <v>157</v>
      </c>
      <c r="G16" s="52" t="s">
        <v>172</v>
      </c>
      <c r="H16" s="54" t="s">
        <v>355</v>
      </c>
      <c r="I16" s="60" t="s">
        <v>193</v>
      </c>
      <c r="J16" s="62" t="s">
        <v>205</v>
      </c>
      <c r="K16" s="44" t="s">
        <v>220</v>
      </c>
      <c r="L16" s="234" t="s">
        <v>366</v>
      </c>
      <c r="M16" s="73" t="s">
        <v>234</v>
      </c>
    </row>
    <row r="17" spans="1:13" ht="13.5" customHeight="1">
      <c r="A17" s="13" t="s">
        <v>25</v>
      </c>
      <c r="B17" s="25" t="s">
        <v>281</v>
      </c>
      <c r="C17" s="29" t="s">
        <v>26</v>
      </c>
      <c r="D17" s="33" t="s">
        <v>127</v>
      </c>
      <c r="E17" s="35" t="s">
        <v>346</v>
      </c>
      <c r="F17" s="42" t="s">
        <v>45</v>
      </c>
      <c r="G17" s="51" t="s">
        <v>2</v>
      </c>
      <c r="H17" s="53" t="s">
        <v>26</v>
      </c>
      <c r="I17" s="59" t="s">
        <v>127</v>
      </c>
      <c r="J17" s="61" t="s">
        <v>206</v>
      </c>
      <c r="K17" s="43" t="s">
        <v>127</v>
      </c>
      <c r="L17" s="233"/>
      <c r="M17" s="73" t="s">
        <v>26</v>
      </c>
    </row>
    <row r="18" spans="1:13" ht="13.5" customHeight="1">
      <c r="A18" s="14" t="s">
        <v>19</v>
      </c>
      <c r="B18" s="25"/>
      <c r="C18" s="29" t="s">
        <v>20</v>
      </c>
      <c r="D18" s="33" t="s">
        <v>124</v>
      </c>
      <c r="E18" s="35" t="s">
        <v>343</v>
      </c>
      <c r="F18" s="42" t="s">
        <v>155</v>
      </c>
      <c r="G18" s="51" t="s">
        <v>170</v>
      </c>
      <c r="H18" s="53" t="s">
        <v>354</v>
      </c>
      <c r="I18" s="59" t="s">
        <v>192</v>
      </c>
      <c r="J18" s="61" t="s">
        <v>427</v>
      </c>
      <c r="K18" s="43" t="s">
        <v>221</v>
      </c>
      <c r="L18" s="233" t="s">
        <v>305</v>
      </c>
      <c r="M18" s="73" t="s">
        <v>235</v>
      </c>
    </row>
    <row r="19" spans="1:13" ht="13.5" customHeight="1">
      <c r="A19" s="14" t="s">
        <v>21</v>
      </c>
      <c r="B19" s="25"/>
      <c r="C19" s="29" t="s">
        <v>22</v>
      </c>
      <c r="D19" s="33" t="s">
        <v>125</v>
      </c>
      <c r="E19" s="35" t="s">
        <v>344</v>
      </c>
      <c r="F19" s="42" t="s">
        <v>156</v>
      </c>
      <c r="G19" s="51" t="s">
        <v>171</v>
      </c>
      <c r="H19" s="53" t="s">
        <v>353</v>
      </c>
      <c r="I19" s="59" t="s">
        <v>190</v>
      </c>
      <c r="J19" s="61" t="s">
        <v>201</v>
      </c>
      <c r="K19" s="43" t="s">
        <v>217</v>
      </c>
      <c r="L19" s="233" t="s">
        <v>306</v>
      </c>
      <c r="M19" s="73" t="s">
        <v>233</v>
      </c>
    </row>
    <row r="20" spans="1:13" ht="13.5" customHeight="1">
      <c r="A20" s="14" t="s">
        <v>23</v>
      </c>
      <c r="B20" s="26"/>
      <c r="C20" s="30" t="s">
        <v>24</v>
      </c>
      <c r="D20" s="34" t="s">
        <v>126</v>
      </c>
      <c r="E20" s="36" t="s">
        <v>345</v>
      </c>
      <c r="F20" s="47" t="s">
        <v>157</v>
      </c>
      <c r="G20" s="52" t="s">
        <v>172</v>
      </c>
      <c r="H20" s="54" t="s">
        <v>355</v>
      </c>
      <c r="I20" s="59" t="s">
        <v>193</v>
      </c>
      <c r="J20" s="427" t="s">
        <v>428</v>
      </c>
      <c r="K20" s="44" t="s">
        <v>222</v>
      </c>
      <c r="L20" s="234" t="s">
        <v>307</v>
      </c>
      <c r="M20" s="73" t="s">
        <v>234</v>
      </c>
    </row>
    <row r="21" spans="1:13" ht="13.5" customHeight="1">
      <c r="A21" s="14" t="s">
        <v>25</v>
      </c>
      <c r="B21" s="25"/>
      <c r="C21" s="29" t="s">
        <v>27</v>
      </c>
      <c r="D21" s="33" t="s">
        <v>128</v>
      </c>
      <c r="E21" s="35" t="s">
        <v>346</v>
      </c>
      <c r="F21" s="42" t="s">
        <v>121</v>
      </c>
      <c r="G21" s="51" t="s">
        <v>154</v>
      </c>
      <c r="H21" s="53" t="s">
        <v>27</v>
      </c>
      <c r="I21" s="59" t="s">
        <v>128</v>
      </c>
      <c r="J21" s="61" t="s">
        <v>26</v>
      </c>
      <c r="K21" s="43" t="s">
        <v>128</v>
      </c>
      <c r="L21" s="233"/>
      <c r="M21" s="73" t="s">
        <v>27</v>
      </c>
    </row>
    <row r="22" spans="1:13" ht="13.5" customHeight="1">
      <c r="A22" s="12" t="s">
        <v>19</v>
      </c>
      <c r="B22" s="25"/>
      <c r="C22" s="29" t="s">
        <v>20</v>
      </c>
      <c r="D22" s="33" t="s">
        <v>124</v>
      </c>
      <c r="E22" s="35"/>
      <c r="F22" s="41" t="s">
        <v>155</v>
      </c>
      <c r="G22" s="51" t="s">
        <v>170</v>
      </c>
      <c r="H22" s="53" t="s">
        <v>354</v>
      </c>
      <c r="I22" s="59" t="s">
        <v>192</v>
      </c>
      <c r="J22" s="61" t="s">
        <v>200</v>
      </c>
      <c r="K22" s="43" t="s">
        <v>223</v>
      </c>
      <c r="L22" s="233"/>
      <c r="M22" s="73" t="s">
        <v>235</v>
      </c>
    </row>
    <row r="23" spans="1:13" ht="13.5" customHeight="1">
      <c r="A23" s="12" t="s">
        <v>21</v>
      </c>
      <c r="B23" s="25"/>
      <c r="C23" s="29" t="s">
        <v>22</v>
      </c>
      <c r="D23" s="33" t="s">
        <v>125</v>
      </c>
      <c r="E23" s="35"/>
      <c r="F23" s="41" t="s">
        <v>156</v>
      </c>
      <c r="G23" s="51" t="s">
        <v>171</v>
      </c>
      <c r="H23" s="53" t="s">
        <v>353</v>
      </c>
      <c r="I23" s="59" t="s">
        <v>190</v>
      </c>
      <c r="J23" s="61" t="s">
        <v>207</v>
      </c>
      <c r="K23" s="43" t="s">
        <v>217</v>
      </c>
      <c r="L23" s="233"/>
      <c r="M23" s="73" t="s">
        <v>233</v>
      </c>
    </row>
    <row r="24" spans="1:13" ht="13.5" customHeight="1">
      <c r="A24" s="12" t="s">
        <v>23</v>
      </c>
      <c r="B24" s="26"/>
      <c r="C24" s="30" t="s">
        <v>24</v>
      </c>
      <c r="D24" s="34" t="s">
        <v>126</v>
      </c>
      <c r="E24" s="36"/>
      <c r="F24" s="41" t="s">
        <v>157</v>
      </c>
      <c r="G24" s="52" t="s">
        <v>172</v>
      </c>
      <c r="H24" s="54" t="s">
        <v>355</v>
      </c>
      <c r="I24" s="59" t="s">
        <v>193</v>
      </c>
      <c r="J24" s="62" t="s">
        <v>202</v>
      </c>
      <c r="K24" s="44" t="s">
        <v>224</v>
      </c>
      <c r="L24" s="233"/>
      <c r="M24" s="73" t="s">
        <v>234</v>
      </c>
    </row>
    <row r="25" spans="1:13" ht="13.5" customHeight="1">
      <c r="A25" s="13" t="s">
        <v>25</v>
      </c>
      <c r="B25" s="25"/>
      <c r="C25" s="29" t="s">
        <v>28</v>
      </c>
      <c r="D25" s="33" t="s">
        <v>129</v>
      </c>
      <c r="E25" s="35"/>
      <c r="F25" s="41" t="s">
        <v>122</v>
      </c>
      <c r="G25" s="51" t="s">
        <v>129</v>
      </c>
      <c r="H25" s="53" t="s">
        <v>28</v>
      </c>
      <c r="I25" s="59" t="s">
        <v>129</v>
      </c>
      <c r="J25" s="61" t="s">
        <v>208</v>
      </c>
      <c r="K25" s="43" t="s">
        <v>129</v>
      </c>
      <c r="L25" s="233"/>
      <c r="M25" s="73" t="s">
        <v>28</v>
      </c>
    </row>
    <row r="27" spans="1:13" ht="13.5" customHeight="1">
      <c r="A27" s="101" t="s">
        <v>29</v>
      </c>
      <c r="B27" s="100"/>
      <c r="C27" s="100"/>
      <c r="D27"/>
      <c r="E27"/>
      <c r="H27"/>
      <c r="I27"/>
      <c r="J27"/>
      <c r="K27"/>
      <c r="M27"/>
    </row>
    <row r="28" spans="1:13" ht="13.5" customHeight="1">
      <c r="A28" s="5" t="s">
        <v>30</v>
      </c>
      <c r="B28" s="27"/>
      <c r="C28" s="31" t="s">
        <v>31</v>
      </c>
      <c r="D28" s="33" t="s">
        <v>130</v>
      </c>
      <c r="E28" s="37" t="s">
        <v>140</v>
      </c>
      <c r="F28" s="49" t="s">
        <v>158</v>
      </c>
      <c r="G28" s="158" t="s">
        <v>173</v>
      </c>
      <c r="H28" s="55" t="s">
        <v>181</v>
      </c>
      <c r="I28" s="20" t="s">
        <v>194</v>
      </c>
      <c r="J28" s="63" t="s">
        <v>209</v>
      </c>
      <c r="K28" s="45" t="s">
        <v>225</v>
      </c>
      <c r="L28" s="233" t="s">
        <v>390</v>
      </c>
      <c r="M28" s="75" t="s">
        <v>236</v>
      </c>
    </row>
    <row r="29" spans="1:13" ht="13.5" customHeight="1">
      <c r="A29" s="7" t="s">
        <v>32</v>
      </c>
      <c r="B29" s="107" t="s">
        <v>282</v>
      </c>
      <c r="C29" s="18" t="s">
        <v>33</v>
      </c>
      <c r="D29" s="33" t="s">
        <v>131</v>
      </c>
      <c r="E29" s="38" t="s">
        <v>141</v>
      </c>
      <c r="F29" s="50" t="s">
        <v>159</v>
      </c>
      <c r="G29" s="158" t="s">
        <v>174</v>
      </c>
      <c r="H29" s="55" t="s">
        <v>182</v>
      </c>
      <c r="I29" s="20" t="s">
        <v>195</v>
      </c>
      <c r="J29" s="64" t="s">
        <v>210</v>
      </c>
      <c r="K29" s="46" t="s">
        <v>226</v>
      </c>
      <c r="L29" s="233" t="s">
        <v>150</v>
      </c>
      <c r="M29" s="75" t="s">
        <v>237</v>
      </c>
    </row>
    <row r="30" spans="1:13" s="171" customFormat="1" ht="129">
      <c r="A30" s="159" t="s">
        <v>34</v>
      </c>
      <c r="B30" s="160" t="s">
        <v>283</v>
      </c>
      <c r="C30" s="161" t="s">
        <v>35</v>
      </c>
      <c r="D30" s="162" t="s">
        <v>132</v>
      </c>
      <c r="E30" s="163" t="s">
        <v>142</v>
      </c>
      <c r="F30" s="164" t="s">
        <v>160</v>
      </c>
      <c r="G30" s="165" t="s">
        <v>175</v>
      </c>
      <c r="H30" s="166" t="s">
        <v>183</v>
      </c>
      <c r="I30" s="167" t="s">
        <v>196</v>
      </c>
      <c r="J30" s="168" t="s">
        <v>211</v>
      </c>
      <c r="K30" s="169" t="s">
        <v>227</v>
      </c>
      <c r="L30" s="235" t="s">
        <v>151</v>
      </c>
      <c r="M30" s="170" t="s">
        <v>238</v>
      </c>
    </row>
    <row r="31" spans="1:13" ht="13.5" customHeight="1">
      <c r="A31" s="7" t="s">
        <v>36</v>
      </c>
      <c r="B31" s="27"/>
      <c r="C31" s="31" t="s">
        <v>37</v>
      </c>
      <c r="D31" s="33" t="s">
        <v>133</v>
      </c>
      <c r="E31" s="37" t="s">
        <v>143</v>
      </c>
      <c r="F31" s="42" t="s">
        <v>161</v>
      </c>
      <c r="G31" s="158" t="s">
        <v>176</v>
      </c>
      <c r="H31" s="56" t="s">
        <v>184</v>
      </c>
      <c r="I31" s="20" t="s">
        <v>153</v>
      </c>
      <c r="J31" s="64" t="s">
        <v>212</v>
      </c>
      <c r="K31" s="46" t="s">
        <v>153</v>
      </c>
      <c r="L31" s="233" t="s">
        <v>133</v>
      </c>
      <c r="M31" s="75" t="s">
        <v>239</v>
      </c>
    </row>
    <row r="33" spans="1:13" ht="13.5" customHeight="1">
      <c r="A33" s="101" t="s">
        <v>38</v>
      </c>
      <c r="B33" s="100"/>
      <c r="C33" s="100"/>
      <c r="D33"/>
      <c r="E33"/>
      <c r="H33"/>
      <c r="I33"/>
      <c r="J33"/>
      <c r="K33"/>
      <c r="M33"/>
    </row>
    <row r="34" spans="1:13" s="133" customFormat="1" ht="13.5" customHeight="1">
      <c r="A34" s="121" t="s">
        <v>296</v>
      </c>
      <c r="B34" s="122" t="s">
        <v>284</v>
      </c>
      <c r="C34" s="123" t="s">
        <v>284</v>
      </c>
      <c r="D34" s="124" t="s">
        <v>297</v>
      </c>
      <c r="E34" s="125" t="s">
        <v>297</v>
      </c>
      <c r="F34" s="126" t="s">
        <v>284</v>
      </c>
      <c r="G34" s="127" t="s">
        <v>284</v>
      </c>
      <c r="H34" s="128" t="s">
        <v>284</v>
      </c>
      <c r="I34" s="129" t="s">
        <v>284</v>
      </c>
      <c r="J34" s="130" t="s">
        <v>284</v>
      </c>
      <c r="K34" s="131" t="s">
        <v>284</v>
      </c>
      <c r="L34" s="236" t="s">
        <v>297</v>
      </c>
      <c r="M34" s="132" t="s">
        <v>284</v>
      </c>
    </row>
    <row r="35" spans="1:13" s="151" customFormat="1" ht="100.5">
      <c r="A35" s="15" t="s">
        <v>39</v>
      </c>
      <c r="B35" s="142" t="s">
        <v>285</v>
      </c>
      <c r="C35" s="143" t="s">
        <v>40</v>
      </c>
      <c r="D35" s="144" t="s">
        <v>134</v>
      </c>
      <c r="E35" s="145" t="s">
        <v>144</v>
      </c>
      <c r="F35" s="146" t="s">
        <v>162</v>
      </c>
      <c r="G35" s="147" t="s">
        <v>177</v>
      </c>
      <c r="H35" s="57" t="s">
        <v>185</v>
      </c>
      <c r="I35" s="148" t="s">
        <v>197</v>
      </c>
      <c r="J35" s="149" t="s">
        <v>213</v>
      </c>
      <c r="K35" s="150" t="s">
        <v>228</v>
      </c>
      <c r="L35" s="237" t="s">
        <v>152</v>
      </c>
      <c r="M35" s="76" t="s">
        <v>240</v>
      </c>
    </row>
    <row r="36" spans="1:13" ht="13.5" customHeight="1">
      <c r="A36" s="15" t="s">
        <v>41</v>
      </c>
      <c r="B36" s="108" t="s">
        <v>286</v>
      </c>
      <c r="C36" s="19" t="s">
        <v>42</v>
      </c>
      <c r="D36" s="33" t="s">
        <v>135</v>
      </c>
      <c r="E36" s="39" t="s">
        <v>145</v>
      </c>
      <c r="F36" s="41" t="s">
        <v>163</v>
      </c>
      <c r="G36" s="51" t="s">
        <v>139</v>
      </c>
      <c r="H36" s="57" t="s">
        <v>186</v>
      </c>
      <c r="I36" s="59" t="s">
        <v>139</v>
      </c>
      <c r="J36" s="65" t="s">
        <v>214</v>
      </c>
      <c r="K36" s="136" t="s">
        <v>229</v>
      </c>
      <c r="L36" s="238"/>
      <c r="M36" s="77" t="s">
        <v>241</v>
      </c>
    </row>
    <row r="37" spans="1:13" ht="28.5">
      <c r="A37" s="9" t="s">
        <v>43</v>
      </c>
      <c r="B37" s="28"/>
      <c r="C37" s="32">
        <v>3.75</v>
      </c>
      <c r="D37" s="141" t="s">
        <v>9</v>
      </c>
      <c r="E37" s="40">
        <v>90</v>
      </c>
      <c r="F37" s="48" t="s">
        <v>164</v>
      </c>
      <c r="G37" s="51">
        <v>10</v>
      </c>
      <c r="H37" s="58" t="s">
        <v>187</v>
      </c>
      <c r="I37" s="59" t="s">
        <v>198</v>
      </c>
      <c r="J37" s="66">
        <v>0.01</v>
      </c>
      <c r="K37" s="43" t="s">
        <v>230</v>
      </c>
      <c r="L37" s="237">
        <v>0.0145</v>
      </c>
      <c r="M37" s="76" t="s">
        <v>242</v>
      </c>
    </row>
    <row r="38" spans="1:13" s="183" customFormat="1" ht="100.5">
      <c r="A38" s="172" t="s">
        <v>44</v>
      </c>
      <c r="B38" s="173"/>
      <c r="C38" s="174" t="s">
        <v>123</v>
      </c>
      <c r="D38" s="175" t="s">
        <v>10</v>
      </c>
      <c r="E38" s="157" t="s">
        <v>146</v>
      </c>
      <c r="F38" s="176" t="s">
        <v>165</v>
      </c>
      <c r="G38" s="177" t="s">
        <v>178</v>
      </c>
      <c r="H38" s="178" t="s">
        <v>188</v>
      </c>
      <c r="I38" s="179" t="s">
        <v>199</v>
      </c>
      <c r="J38" s="180" t="s">
        <v>10</v>
      </c>
      <c r="K38" s="181" t="s">
        <v>231</v>
      </c>
      <c r="L38" s="239" t="s">
        <v>243</v>
      </c>
      <c r="M38" s="182" t="s">
        <v>242</v>
      </c>
    </row>
    <row r="41" spans="1:13" ht="13.5" customHeight="1">
      <c r="A41" s="296" t="s">
        <v>348</v>
      </c>
      <c r="B41" s="25" t="s">
        <v>319</v>
      </c>
      <c r="C41" s="29" t="s">
        <v>317</v>
      </c>
      <c r="D41" s="308" t="s">
        <v>322</v>
      </c>
      <c r="E41" s="153" t="s">
        <v>323</v>
      </c>
      <c r="F41" s="294" t="s">
        <v>332</v>
      </c>
      <c r="G41" s="155" t="s">
        <v>327</v>
      </c>
      <c r="H41" s="310" t="s">
        <v>333</v>
      </c>
      <c r="I41" s="311" t="s">
        <v>329</v>
      </c>
      <c r="J41" s="299" t="s">
        <v>330</v>
      </c>
      <c r="K41" s="302" t="s">
        <v>335</v>
      </c>
      <c r="L41" s="233" t="s">
        <v>338</v>
      </c>
      <c r="M41" s="304" t="s">
        <v>342</v>
      </c>
    </row>
    <row r="42" spans="1:13" ht="13.5" customHeight="1">
      <c r="A42" s="297"/>
      <c r="B42" s="25" t="s">
        <v>320</v>
      </c>
      <c r="C42" s="29" t="s">
        <v>318</v>
      </c>
      <c r="D42" s="308"/>
      <c r="E42" s="154" t="s">
        <v>324</v>
      </c>
      <c r="F42" s="294"/>
      <c r="G42" s="309" t="s">
        <v>328</v>
      </c>
      <c r="H42" s="310"/>
      <c r="I42" s="311"/>
      <c r="J42" s="300"/>
      <c r="K42" s="303"/>
      <c r="L42" s="237" t="s">
        <v>339</v>
      </c>
      <c r="M42" s="305"/>
    </row>
    <row r="43" spans="1:13" ht="13.5" customHeight="1">
      <c r="A43" s="297"/>
      <c r="B43" s="137" t="s">
        <v>321</v>
      </c>
      <c r="C43" s="307" t="s">
        <v>316</v>
      </c>
      <c r="D43" s="308"/>
      <c r="E43" s="154" t="s">
        <v>325</v>
      </c>
      <c r="F43" s="152" t="s">
        <v>326</v>
      </c>
      <c r="G43" s="309"/>
      <c r="H43" s="310"/>
      <c r="I43" s="311"/>
      <c r="J43" s="300"/>
      <c r="K43" s="43" t="s">
        <v>334</v>
      </c>
      <c r="L43" s="238" t="s">
        <v>340</v>
      </c>
      <c r="M43" s="305"/>
    </row>
    <row r="44" spans="1:13" ht="13.5" customHeight="1">
      <c r="A44" s="297"/>
      <c r="B44" s="292" t="s">
        <v>315</v>
      </c>
      <c r="C44" s="307"/>
      <c r="D44" s="308"/>
      <c r="E44" s="293" t="s">
        <v>316</v>
      </c>
      <c r="F44" s="295" t="s">
        <v>331</v>
      </c>
      <c r="G44" s="309"/>
      <c r="H44" s="310"/>
      <c r="I44" s="311"/>
      <c r="J44" s="300"/>
      <c r="K44" s="43" t="s">
        <v>337</v>
      </c>
      <c r="L44" s="237" t="s">
        <v>341</v>
      </c>
      <c r="M44" s="305"/>
    </row>
    <row r="45" spans="1:13" ht="28.5">
      <c r="A45" s="298"/>
      <c r="B45" s="292"/>
      <c r="C45" s="307"/>
      <c r="D45" s="308"/>
      <c r="E45" s="293"/>
      <c r="F45" s="295"/>
      <c r="G45" s="309"/>
      <c r="H45" s="310"/>
      <c r="I45" s="311"/>
      <c r="J45" s="301"/>
      <c r="K45" s="43" t="s">
        <v>336</v>
      </c>
      <c r="L45" s="240" t="s">
        <v>316</v>
      </c>
      <c r="M45" s="306"/>
    </row>
    <row r="46" spans="3:12" ht="13.5" customHeight="1">
      <c r="C46" s="8"/>
      <c r="F46" s="139"/>
      <c r="L46" s="243" t="s">
        <v>391</v>
      </c>
    </row>
    <row r="47" spans="6:12" ht="14.25">
      <c r="F47" s="140"/>
      <c r="G47" s="139"/>
      <c r="L47" s="241"/>
    </row>
    <row r="48" spans="6:12" ht="13.5" customHeight="1">
      <c r="F48" s="139"/>
      <c r="G48" s="139"/>
      <c r="L48" s="242"/>
    </row>
    <row r="49" spans="6:7" ht="13.5" customHeight="1">
      <c r="F49" s="138"/>
      <c r="G49" s="139"/>
    </row>
    <row r="50" ht="13.5" customHeight="1">
      <c r="G50" s="139"/>
    </row>
    <row r="51" ht="13.5" customHeight="1">
      <c r="G51" s="139"/>
    </row>
    <row r="52" ht="13.5" customHeight="1">
      <c r="G52" s="139"/>
    </row>
    <row r="53" ht="13.5" customHeight="1">
      <c r="G53" s="139"/>
    </row>
  </sheetData>
  <sheetProtection/>
  <mergeCells count="14">
    <mergeCell ref="J41:J45"/>
    <mergeCell ref="K41:K42"/>
    <mergeCell ref="M41:M45"/>
    <mergeCell ref="C43:C45"/>
    <mergeCell ref="D41:D45"/>
    <mergeCell ref="G42:G45"/>
    <mergeCell ref="H41:H45"/>
    <mergeCell ref="I41:I45"/>
    <mergeCell ref="A13:C13"/>
    <mergeCell ref="B44:B45"/>
    <mergeCell ref="E44:E45"/>
    <mergeCell ref="F41:F42"/>
    <mergeCell ref="F44:F45"/>
    <mergeCell ref="A41:A45"/>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jmaitland@acrocorp.com"/>
    <hyperlink ref="F10" r:id="rId11" display="DTSTEMPS@COMCAST.NET"/>
    <hyperlink ref="F16" r:id="rId12" display="DTSTEMPS@COMCAST.NET"/>
    <hyperlink ref="F20" r:id="rId13" display="DTSTEMPS@COMCAST.NET"/>
    <hyperlink ref="F24" r:id="rId14" display="DTSTEMPS@COMCAST.NET"/>
    <hyperlink ref="G10" r:id="rId15" display="rpatel@deltatg.com"/>
    <hyperlink ref="G16" r:id="rId16" display="swalsh@deltatg.com"/>
    <hyperlink ref="G20" r:id="rId17" display="swalsh@deltatg.com"/>
    <hyperlink ref="G24" r:id="rId18" display="swalsh@deltatg.com"/>
    <hyperlink ref="H10" r:id="rId19" display="jlatshaw@depaulindustries.com"/>
    <hyperlink ref="H16" r:id="rId20" display="nhornburg@depaulindustries.com"/>
    <hyperlink ref="I10" r:id="rId21" display="dave.rodier@expresspros.com"/>
    <hyperlink ref="I16" r:id="rId22" display="kimberly.waltz@expresspros.com"/>
    <hyperlink ref="J10" r:id="rId23" display="znichols@goodwillde.org"/>
    <hyperlink ref="J16" r:id="rId24" display="hgoher@goodwillde.org"/>
    <hyperlink ref="J24" r:id="rId25" display="znichols@goodwillde.org"/>
    <hyperlink ref="K10" r:id="rId26" display="mcooks@premierstaffingsource.com"/>
    <hyperlink ref="K16" r:id="rId27" display="eharris@premierstaffingsourc.com"/>
    <hyperlink ref="K20" r:id="rId28" display="jcooks@premierstaffingsource.com"/>
    <hyperlink ref="K24" r:id="rId29" display="sharris@premierstaffingsource.com"/>
    <hyperlink ref="M10" r:id="rId30" display="govt@usitsol.com"/>
    <hyperlink ref="M16" r:id="rId31" display="govt@usitsol.com"/>
    <hyperlink ref="M20" r:id="rId32" display="govt@usitsol.com"/>
    <hyperlink ref="M24" r:id="rId33" display="govt@usitsol.com"/>
    <hyperlink ref="B10" r:id="rId34" display="tcook@abilitynetworkde.org"/>
    <hyperlink ref="B16" r:id="rId35" display="cpetrak@abilitynetworkde.org"/>
    <hyperlink ref="B36" r:id="rId36" display="A.N.D. Work Order"/>
    <hyperlink ref="B9" r:id="rId37" display="A.N.D. Work Order"/>
    <hyperlink ref="B15" r:id="rId38" display="A.N.D. Work Order"/>
    <hyperlink ref="L16" r:id="rId39" display="delawareprogram@tadpgs.com"/>
    <hyperlink ref="L20" r:id="rId40" display="maria.gomez@adeccona.com"/>
    <hyperlink ref="E20" r:id="rId41" display="dcloutier@acrocorp.com"/>
    <hyperlink ref="H20" r:id="rId42" display="nhornburg@depaulindustries.com"/>
    <hyperlink ref="H24" r:id="rId43" display="nhornburg@depaulindustries.com"/>
    <hyperlink ref="J20" r:id="rId44" display="mailto:tbrewer@goodwillde.org"/>
  </hyperlinks>
  <printOptions/>
  <pageMargins left="0.7" right="0.7" top="0.75" bottom="0.75" header="0.3" footer="0.3"/>
  <pageSetup horizontalDpi="600" verticalDpi="600" orientation="portrait" r:id="rId45"/>
  <headerFooter>
    <oddFooter>&amp;RGSS16112-TEMP_EMPL
Pricing Spreadsheet 14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C95"/>
  <sheetViews>
    <sheetView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54.28125" style="1" customWidth="1"/>
    <col min="2" max="5" width="10.00390625" style="17" customWidth="1"/>
    <col min="6" max="6" width="10.00390625" style="1" customWidth="1"/>
    <col min="7" max="7" width="1.7109375" style="1" customWidth="1"/>
    <col min="8" max="11" width="10.00390625" style="71" customWidth="1"/>
    <col min="12" max="12" width="10.8515625" style="1" customWidth="1"/>
    <col min="13" max="14" width="10.00390625" style="71" customWidth="1"/>
    <col min="15" max="15" width="10.00390625" style="1" customWidth="1"/>
    <col min="16" max="16" width="1.7109375" style="1" customWidth="1"/>
    <col min="17" max="20" width="10.00390625" style="71" customWidth="1"/>
    <col min="21" max="21" width="10.8515625" style="1" customWidth="1"/>
    <col min="22" max="23" width="10.00390625" style="71" customWidth="1"/>
    <col min="24" max="24" width="10.00390625" style="1" customWidth="1"/>
    <col min="25" max="25" width="1.7109375" style="1" customWidth="1"/>
    <col min="26" max="29" width="10.00390625" style="81" customWidth="1"/>
    <col min="30" max="30" width="11.421875" style="1" customWidth="1"/>
    <col min="31" max="31" width="10.00390625" style="81" customWidth="1"/>
    <col min="32" max="32" width="9.7109375" style="81" bestFit="1" customWidth="1"/>
    <col min="33" max="33" width="10.00390625" style="81" customWidth="1"/>
    <col min="34" max="34" width="9.7109375" style="81" bestFit="1" customWidth="1"/>
    <col min="35" max="35" width="9.57421875" style="1" bestFit="1" customWidth="1"/>
    <col min="36" max="37" width="9.7109375" style="280" bestFit="1" customWidth="1"/>
    <col min="38" max="38" width="11.140625" style="2" customWidth="1"/>
    <col min="39" max="39" width="2.140625" style="1" customWidth="1"/>
    <col min="40" max="43" width="10.00390625" style="71" customWidth="1"/>
    <col min="44" max="44" width="11.7109375" style="1" customWidth="1"/>
    <col min="45" max="46" width="10.00390625" style="71" customWidth="1"/>
    <col min="47" max="47" width="10.00390625" style="1" customWidth="1"/>
    <col min="48" max="48" width="1.7109375" style="1" customWidth="1"/>
    <col min="49" max="52" width="10.00390625" style="1" customWidth="1"/>
    <col min="53" max="53" width="12.140625" style="1" customWidth="1"/>
    <col min="54" max="55" width="10.00390625" style="71" customWidth="1"/>
    <col min="56" max="56" width="10.00390625" style="1" customWidth="1"/>
    <col min="57" max="57" width="1.7109375" style="1" customWidth="1"/>
    <col min="58" max="61" width="10.00390625" style="71" customWidth="1"/>
    <col min="62" max="62" width="11.421875" style="1" customWidth="1"/>
    <col min="63" max="64" width="10.00390625" style="71" customWidth="1"/>
    <col min="65" max="65" width="10.00390625" style="1" customWidth="1"/>
    <col min="66" max="66" width="1.7109375" style="1" customWidth="1"/>
    <col min="67" max="70" width="10.00390625" style="71" customWidth="1"/>
    <col min="71" max="71" width="11.7109375" style="71" customWidth="1"/>
    <col min="72" max="73" width="10.00390625" style="71" customWidth="1"/>
    <col min="74" max="74" width="10.00390625" style="1" customWidth="1"/>
    <col min="75" max="75" width="1.7109375" style="1" customWidth="1"/>
    <col min="76" max="80" width="10.00390625" style="1" customWidth="1"/>
    <col min="81" max="82" width="10.00390625" style="71" customWidth="1"/>
    <col min="83" max="83" width="10.00390625" style="1" customWidth="1"/>
    <col min="84" max="84" width="2.7109375" style="1" customWidth="1"/>
    <col min="85" max="89" width="10.00390625" style="1" customWidth="1"/>
    <col min="90" max="91" width="10.00390625" style="71" customWidth="1"/>
    <col min="92" max="92" width="10.00390625" style="1" customWidth="1"/>
    <col min="93" max="93" width="1.7109375" style="1" customWidth="1"/>
    <col min="94" max="97" width="10.00390625" style="17" customWidth="1"/>
    <col min="98" max="98" width="9.57421875" style="1" bestFit="1" customWidth="1"/>
    <col min="99" max="99" width="1.7109375" style="1" customWidth="1"/>
    <col min="100" max="104" width="10.00390625" style="1" customWidth="1"/>
    <col min="105" max="106" width="10.00390625" style="71" customWidth="1"/>
    <col min="107" max="107" width="10.00390625" style="1" customWidth="1"/>
    <col min="108" max="16384" width="8.8515625" style="1" customWidth="1"/>
  </cols>
  <sheetData>
    <row r="1" spans="1:107" s="199" customFormat="1" ht="60.75" customHeight="1">
      <c r="A1" s="198" t="s">
        <v>45</v>
      </c>
      <c r="B1" s="417" t="s">
        <v>300</v>
      </c>
      <c r="C1" s="418"/>
      <c r="D1" s="418"/>
      <c r="E1" s="418"/>
      <c r="F1" s="418"/>
      <c r="H1" s="419" t="s">
        <v>244</v>
      </c>
      <c r="I1" s="420"/>
      <c r="J1" s="420"/>
      <c r="K1" s="420"/>
      <c r="L1" s="420"/>
      <c r="M1" s="420"/>
      <c r="N1" s="420"/>
      <c r="O1" s="420"/>
      <c r="Q1" s="315" t="s">
        <v>1</v>
      </c>
      <c r="R1" s="316"/>
      <c r="S1" s="316"/>
      <c r="T1" s="316"/>
      <c r="U1" s="316"/>
      <c r="V1" s="316"/>
      <c r="W1" s="316"/>
      <c r="X1" s="316"/>
      <c r="Z1" s="317" t="s">
        <v>7</v>
      </c>
      <c r="AA1" s="318"/>
      <c r="AB1" s="318"/>
      <c r="AC1" s="318"/>
      <c r="AD1" s="318"/>
      <c r="AE1" s="318"/>
      <c r="AF1" s="318"/>
      <c r="AG1" s="318"/>
      <c r="AH1" s="318"/>
      <c r="AI1" s="318"/>
      <c r="AJ1" s="318"/>
      <c r="AK1" s="318"/>
      <c r="AL1" s="318"/>
      <c r="AN1" s="319" t="s">
        <v>8</v>
      </c>
      <c r="AO1" s="320"/>
      <c r="AP1" s="320"/>
      <c r="AQ1" s="320"/>
      <c r="AR1" s="320"/>
      <c r="AS1" s="320"/>
      <c r="AT1" s="320"/>
      <c r="AU1" s="320"/>
      <c r="AW1" s="357" t="s">
        <v>279</v>
      </c>
      <c r="AX1" s="358"/>
      <c r="AY1" s="358"/>
      <c r="AZ1" s="358"/>
      <c r="BA1" s="358"/>
      <c r="BB1" s="358"/>
      <c r="BC1" s="358"/>
      <c r="BD1" s="358"/>
      <c r="BF1" s="359" t="s">
        <v>6</v>
      </c>
      <c r="BG1" s="360"/>
      <c r="BH1" s="360"/>
      <c r="BI1" s="360"/>
      <c r="BJ1" s="360"/>
      <c r="BK1" s="360"/>
      <c r="BL1" s="360"/>
      <c r="BM1" s="360"/>
      <c r="BO1" s="361" t="s">
        <v>3</v>
      </c>
      <c r="BP1" s="362"/>
      <c r="BQ1" s="362"/>
      <c r="BR1" s="362"/>
      <c r="BS1" s="362"/>
      <c r="BT1" s="362"/>
      <c r="BU1" s="362"/>
      <c r="BV1" s="362"/>
      <c r="BX1" s="363" t="s">
        <v>280</v>
      </c>
      <c r="BY1" s="364"/>
      <c r="BZ1" s="364"/>
      <c r="CA1" s="364"/>
      <c r="CB1" s="364"/>
      <c r="CC1" s="364"/>
      <c r="CD1" s="364"/>
      <c r="CE1" s="364"/>
      <c r="CG1" s="365" t="s">
        <v>5</v>
      </c>
      <c r="CH1" s="366"/>
      <c r="CI1" s="366"/>
      <c r="CJ1" s="366"/>
      <c r="CK1" s="366"/>
      <c r="CL1" s="366"/>
      <c r="CM1" s="366"/>
      <c r="CN1" s="366"/>
      <c r="CP1" s="406" t="s">
        <v>386</v>
      </c>
      <c r="CQ1" s="407"/>
      <c r="CR1" s="407"/>
      <c r="CS1" s="407"/>
      <c r="CT1" s="407"/>
      <c r="CV1" s="373" t="s">
        <v>0</v>
      </c>
      <c r="CW1" s="374"/>
      <c r="CX1" s="374"/>
      <c r="CY1" s="374"/>
      <c r="CZ1" s="374"/>
      <c r="DA1" s="374"/>
      <c r="DB1" s="374"/>
      <c r="DC1" s="374"/>
    </row>
    <row r="2" spans="1:107" ht="14.25" customHeight="1">
      <c r="A2" s="414" t="s">
        <v>46</v>
      </c>
      <c r="B2" s="408" t="s">
        <v>47</v>
      </c>
      <c r="C2" s="408"/>
      <c r="D2" s="408"/>
      <c r="E2" s="408"/>
      <c r="F2" s="367" t="s">
        <v>48</v>
      </c>
      <c r="H2" s="321" t="s">
        <v>47</v>
      </c>
      <c r="I2" s="322"/>
      <c r="J2" s="322"/>
      <c r="K2" s="323"/>
      <c r="L2" s="367" t="s">
        <v>48</v>
      </c>
      <c r="M2" s="321" t="s">
        <v>47</v>
      </c>
      <c r="N2" s="323"/>
      <c r="O2" s="367" t="s">
        <v>48</v>
      </c>
      <c r="Q2" s="368" t="s">
        <v>47</v>
      </c>
      <c r="R2" s="368"/>
      <c r="S2" s="368"/>
      <c r="T2" s="368"/>
      <c r="U2" s="367" t="s">
        <v>48</v>
      </c>
      <c r="V2" s="321" t="s">
        <v>47</v>
      </c>
      <c r="W2" s="323"/>
      <c r="X2" s="367" t="s">
        <v>48</v>
      </c>
      <c r="Z2" s="368" t="s">
        <v>47</v>
      </c>
      <c r="AA2" s="368"/>
      <c r="AB2" s="368"/>
      <c r="AC2" s="368"/>
      <c r="AD2" s="367" t="s">
        <v>48</v>
      </c>
      <c r="AE2" s="368" t="s">
        <v>47</v>
      </c>
      <c r="AF2" s="368"/>
      <c r="AG2" s="368"/>
      <c r="AH2" s="368"/>
      <c r="AI2" s="367" t="s">
        <v>48</v>
      </c>
      <c r="AJ2" s="321" t="s">
        <v>47</v>
      </c>
      <c r="AK2" s="323"/>
      <c r="AL2" s="367" t="s">
        <v>48</v>
      </c>
      <c r="AN2" s="321" t="s">
        <v>47</v>
      </c>
      <c r="AO2" s="322"/>
      <c r="AP2" s="322"/>
      <c r="AQ2" s="323"/>
      <c r="AR2" s="399" t="s">
        <v>48</v>
      </c>
      <c r="AS2" s="321" t="s">
        <v>47</v>
      </c>
      <c r="AT2" s="323"/>
      <c r="AU2" s="367" t="s">
        <v>48</v>
      </c>
      <c r="AW2" s="372" t="s">
        <v>47</v>
      </c>
      <c r="AX2" s="372"/>
      <c r="AY2" s="372"/>
      <c r="AZ2" s="372"/>
      <c r="BA2" s="367" t="s">
        <v>48</v>
      </c>
      <c r="BB2" s="321" t="s">
        <v>47</v>
      </c>
      <c r="BC2" s="323"/>
      <c r="BD2" s="367" t="s">
        <v>48</v>
      </c>
      <c r="BF2" s="368" t="s">
        <v>47</v>
      </c>
      <c r="BG2" s="368"/>
      <c r="BH2" s="368"/>
      <c r="BI2" s="368"/>
      <c r="BJ2" s="367" t="s">
        <v>48</v>
      </c>
      <c r="BK2" s="321" t="s">
        <v>47</v>
      </c>
      <c r="BL2" s="323"/>
      <c r="BM2" s="367" t="s">
        <v>48</v>
      </c>
      <c r="BO2" s="368" t="s">
        <v>47</v>
      </c>
      <c r="BP2" s="368"/>
      <c r="BQ2" s="368"/>
      <c r="BR2" s="368"/>
      <c r="BS2" s="395" t="s">
        <v>48</v>
      </c>
      <c r="BT2" s="321" t="s">
        <v>47</v>
      </c>
      <c r="BU2" s="323"/>
      <c r="BV2" s="367" t="s">
        <v>48</v>
      </c>
      <c r="BX2" s="372" t="s">
        <v>47</v>
      </c>
      <c r="BY2" s="372"/>
      <c r="BZ2" s="372"/>
      <c r="CA2" s="372"/>
      <c r="CB2" s="367" t="s">
        <v>48</v>
      </c>
      <c r="CC2" s="321" t="s">
        <v>47</v>
      </c>
      <c r="CD2" s="323"/>
      <c r="CE2" s="367" t="s">
        <v>48</v>
      </c>
      <c r="CG2" s="372" t="s">
        <v>47</v>
      </c>
      <c r="CH2" s="372"/>
      <c r="CI2" s="372"/>
      <c r="CJ2" s="372"/>
      <c r="CK2" s="367" t="s">
        <v>48</v>
      </c>
      <c r="CL2" s="321" t="s">
        <v>47</v>
      </c>
      <c r="CM2" s="323"/>
      <c r="CN2" s="367" t="s">
        <v>48</v>
      </c>
      <c r="CP2" s="408" t="s">
        <v>47</v>
      </c>
      <c r="CQ2" s="408"/>
      <c r="CR2" s="408"/>
      <c r="CS2" s="408"/>
      <c r="CT2" s="367" t="s">
        <v>48</v>
      </c>
      <c r="CV2" s="372" t="s">
        <v>47</v>
      </c>
      <c r="CW2" s="372"/>
      <c r="CX2" s="372"/>
      <c r="CY2" s="372"/>
      <c r="CZ2" s="367" t="s">
        <v>48</v>
      </c>
      <c r="DA2" s="321" t="s">
        <v>47</v>
      </c>
      <c r="DB2" s="323"/>
      <c r="DC2" s="367" t="s">
        <v>48</v>
      </c>
    </row>
    <row r="3" spans="1:107" ht="14.25">
      <c r="A3" s="415"/>
      <c r="B3" s="408" t="s">
        <v>49</v>
      </c>
      <c r="C3" s="408"/>
      <c r="D3" s="408" t="s">
        <v>50</v>
      </c>
      <c r="E3" s="408"/>
      <c r="F3" s="367"/>
      <c r="H3" s="368" t="s">
        <v>49</v>
      </c>
      <c r="I3" s="368"/>
      <c r="J3" s="368" t="s">
        <v>50</v>
      </c>
      <c r="K3" s="368"/>
      <c r="L3" s="367"/>
      <c r="M3" s="368" t="s">
        <v>50</v>
      </c>
      <c r="N3" s="368"/>
      <c r="O3" s="367"/>
      <c r="Q3" s="368" t="s">
        <v>49</v>
      </c>
      <c r="R3" s="368"/>
      <c r="S3" s="368" t="s">
        <v>50</v>
      </c>
      <c r="T3" s="368"/>
      <c r="U3" s="367"/>
      <c r="V3" s="368" t="s">
        <v>50</v>
      </c>
      <c r="W3" s="368"/>
      <c r="X3" s="367"/>
      <c r="Z3" s="409" t="s">
        <v>49</v>
      </c>
      <c r="AA3" s="409"/>
      <c r="AB3" s="409" t="s">
        <v>50</v>
      </c>
      <c r="AC3" s="409"/>
      <c r="AD3" s="367"/>
      <c r="AE3" s="409" t="s">
        <v>49</v>
      </c>
      <c r="AF3" s="409"/>
      <c r="AG3" s="409" t="s">
        <v>50</v>
      </c>
      <c r="AH3" s="409"/>
      <c r="AI3" s="367"/>
      <c r="AJ3" s="368" t="s">
        <v>50</v>
      </c>
      <c r="AK3" s="368"/>
      <c r="AL3" s="367"/>
      <c r="AN3" s="321" t="s">
        <v>49</v>
      </c>
      <c r="AO3" s="323"/>
      <c r="AP3" s="321" t="s">
        <v>50</v>
      </c>
      <c r="AQ3" s="323"/>
      <c r="AR3" s="400"/>
      <c r="AS3" s="368" t="s">
        <v>50</v>
      </c>
      <c r="AT3" s="368"/>
      <c r="AU3" s="367"/>
      <c r="AW3" s="372" t="s">
        <v>49</v>
      </c>
      <c r="AX3" s="372"/>
      <c r="AY3" s="372" t="s">
        <v>50</v>
      </c>
      <c r="AZ3" s="372"/>
      <c r="BA3" s="367"/>
      <c r="BB3" s="368" t="s">
        <v>50</v>
      </c>
      <c r="BC3" s="368"/>
      <c r="BD3" s="367"/>
      <c r="BF3" s="368" t="s">
        <v>49</v>
      </c>
      <c r="BG3" s="368"/>
      <c r="BH3" s="368" t="s">
        <v>50</v>
      </c>
      <c r="BI3" s="368"/>
      <c r="BJ3" s="367"/>
      <c r="BK3" s="368" t="s">
        <v>50</v>
      </c>
      <c r="BL3" s="368"/>
      <c r="BM3" s="367"/>
      <c r="BO3" s="368" t="s">
        <v>49</v>
      </c>
      <c r="BP3" s="368"/>
      <c r="BQ3" s="368" t="s">
        <v>50</v>
      </c>
      <c r="BR3" s="368"/>
      <c r="BS3" s="395"/>
      <c r="BT3" s="368" t="s">
        <v>50</v>
      </c>
      <c r="BU3" s="368"/>
      <c r="BV3" s="367"/>
      <c r="BX3" s="372" t="s">
        <v>49</v>
      </c>
      <c r="BY3" s="372"/>
      <c r="BZ3" s="372" t="s">
        <v>50</v>
      </c>
      <c r="CA3" s="372"/>
      <c r="CB3" s="367"/>
      <c r="CC3" s="368" t="s">
        <v>50</v>
      </c>
      <c r="CD3" s="368"/>
      <c r="CE3" s="367"/>
      <c r="CG3" s="372" t="s">
        <v>49</v>
      </c>
      <c r="CH3" s="372"/>
      <c r="CI3" s="372" t="s">
        <v>50</v>
      </c>
      <c r="CJ3" s="372"/>
      <c r="CK3" s="367"/>
      <c r="CL3" s="368" t="s">
        <v>50</v>
      </c>
      <c r="CM3" s="368"/>
      <c r="CN3" s="367"/>
      <c r="CP3" s="408" t="s">
        <v>49</v>
      </c>
      <c r="CQ3" s="408"/>
      <c r="CR3" s="408" t="s">
        <v>50</v>
      </c>
      <c r="CS3" s="408"/>
      <c r="CT3" s="367"/>
      <c r="CV3" s="372" t="s">
        <v>49</v>
      </c>
      <c r="CW3" s="372"/>
      <c r="CX3" s="372" t="s">
        <v>50</v>
      </c>
      <c r="CY3" s="372"/>
      <c r="CZ3" s="367"/>
      <c r="DA3" s="368" t="s">
        <v>50</v>
      </c>
      <c r="DB3" s="368"/>
      <c r="DC3" s="367"/>
    </row>
    <row r="4" spans="1:107" ht="14.25">
      <c r="A4" s="416"/>
      <c r="B4" s="22" t="s">
        <v>51</v>
      </c>
      <c r="C4" s="22" t="s">
        <v>52</v>
      </c>
      <c r="D4" s="22" t="s">
        <v>51</v>
      </c>
      <c r="E4" s="22" t="s">
        <v>52</v>
      </c>
      <c r="F4" s="367"/>
      <c r="H4" s="68" t="s">
        <v>51</v>
      </c>
      <c r="I4" s="68" t="s">
        <v>52</v>
      </c>
      <c r="J4" s="68" t="s">
        <v>51</v>
      </c>
      <c r="K4" s="68" t="s">
        <v>52</v>
      </c>
      <c r="L4" s="367"/>
      <c r="M4" s="190" t="s">
        <v>51</v>
      </c>
      <c r="N4" s="190" t="s">
        <v>52</v>
      </c>
      <c r="O4" s="367"/>
      <c r="Q4" s="263" t="s">
        <v>51</v>
      </c>
      <c r="R4" s="263" t="s">
        <v>52</v>
      </c>
      <c r="S4" s="226" t="s">
        <v>51</v>
      </c>
      <c r="T4" s="226" t="s">
        <v>52</v>
      </c>
      <c r="U4" s="367"/>
      <c r="V4" s="263" t="s">
        <v>51</v>
      </c>
      <c r="W4" s="263" t="s">
        <v>52</v>
      </c>
      <c r="X4" s="367"/>
      <c r="Z4" s="228" t="s">
        <v>51</v>
      </c>
      <c r="AA4" s="228" t="s">
        <v>52</v>
      </c>
      <c r="AB4" s="228" t="s">
        <v>51</v>
      </c>
      <c r="AC4" s="228" t="s">
        <v>52</v>
      </c>
      <c r="AD4" s="367"/>
      <c r="AE4" s="265" t="s">
        <v>51</v>
      </c>
      <c r="AF4" s="265" t="s">
        <v>52</v>
      </c>
      <c r="AG4" s="228" t="s">
        <v>51</v>
      </c>
      <c r="AH4" s="228" t="s">
        <v>52</v>
      </c>
      <c r="AI4" s="367"/>
      <c r="AJ4" s="263" t="s">
        <v>51</v>
      </c>
      <c r="AK4" s="263" t="s">
        <v>52</v>
      </c>
      <c r="AL4" s="367"/>
      <c r="AN4" s="226" t="s">
        <v>51</v>
      </c>
      <c r="AO4" s="226" t="s">
        <v>52</v>
      </c>
      <c r="AP4" s="226" t="s">
        <v>51</v>
      </c>
      <c r="AQ4" s="226" t="s">
        <v>52</v>
      </c>
      <c r="AR4" s="401"/>
      <c r="AS4" s="225" t="s">
        <v>51</v>
      </c>
      <c r="AT4" s="225" t="s">
        <v>52</v>
      </c>
      <c r="AU4" s="367"/>
      <c r="AW4" s="21" t="s">
        <v>51</v>
      </c>
      <c r="AX4" s="21" t="s">
        <v>52</v>
      </c>
      <c r="AY4" s="21" t="s">
        <v>51</v>
      </c>
      <c r="AZ4" s="21" t="s">
        <v>52</v>
      </c>
      <c r="BA4" s="367"/>
      <c r="BB4" s="190" t="s">
        <v>51</v>
      </c>
      <c r="BC4" s="190" t="s">
        <v>52</v>
      </c>
      <c r="BD4" s="367"/>
      <c r="BF4" s="68" t="s">
        <v>51</v>
      </c>
      <c r="BG4" s="68" t="s">
        <v>52</v>
      </c>
      <c r="BH4" s="68" t="s">
        <v>51</v>
      </c>
      <c r="BI4" s="68" t="s">
        <v>52</v>
      </c>
      <c r="BJ4" s="367"/>
      <c r="BK4" s="190" t="s">
        <v>51</v>
      </c>
      <c r="BL4" s="190" t="s">
        <v>52</v>
      </c>
      <c r="BM4" s="367"/>
      <c r="BO4" s="263" t="s">
        <v>51</v>
      </c>
      <c r="BP4" s="263" t="s">
        <v>52</v>
      </c>
      <c r="BQ4" s="263" t="s">
        <v>51</v>
      </c>
      <c r="BR4" s="263" t="s">
        <v>52</v>
      </c>
      <c r="BS4" s="395"/>
      <c r="BT4" s="263" t="s">
        <v>51</v>
      </c>
      <c r="BU4" s="263" t="s">
        <v>52</v>
      </c>
      <c r="BV4" s="367"/>
      <c r="BX4" s="21" t="s">
        <v>51</v>
      </c>
      <c r="BY4" s="21" t="s">
        <v>52</v>
      </c>
      <c r="BZ4" s="21" t="s">
        <v>51</v>
      </c>
      <c r="CA4" s="21" t="s">
        <v>52</v>
      </c>
      <c r="CB4" s="367"/>
      <c r="CC4" s="190" t="s">
        <v>51</v>
      </c>
      <c r="CD4" s="190" t="s">
        <v>52</v>
      </c>
      <c r="CE4" s="367"/>
      <c r="CG4" s="21" t="s">
        <v>51</v>
      </c>
      <c r="CH4" s="21" t="s">
        <v>52</v>
      </c>
      <c r="CI4" s="21" t="s">
        <v>51</v>
      </c>
      <c r="CJ4" s="21" t="s">
        <v>52</v>
      </c>
      <c r="CK4" s="367"/>
      <c r="CL4" s="190" t="s">
        <v>51</v>
      </c>
      <c r="CM4" s="190" t="s">
        <v>52</v>
      </c>
      <c r="CN4" s="367"/>
      <c r="CP4" s="22" t="s">
        <v>51</v>
      </c>
      <c r="CQ4" s="22" t="s">
        <v>52</v>
      </c>
      <c r="CR4" s="22" t="s">
        <v>51</v>
      </c>
      <c r="CS4" s="22" t="s">
        <v>52</v>
      </c>
      <c r="CT4" s="367"/>
      <c r="CV4" s="21" t="s">
        <v>51</v>
      </c>
      <c r="CW4" s="21" t="s">
        <v>52</v>
      </c>
      <c r="CX4" s="21" t="s">
        <v>51</v>
      </c>
      <c r="CY4" s="21" t="s">
        <v>52</v>
      </c>
      <c r="CZ4" s="367"/>
      <c r="DA4" s="190" t="s">
        <v>51</v>
      </c>
      <c r="DB4" s="190" t="s">
        <v>52</v>
      </c>
      <c r="DC4" s="367"/>
    </row>
    <row r="5" spans="1:107" ht="14.25">
      <c r="A5" s="191"/>
      <c r="B5" s="188"/>
      <c r="C5" s="189"/>
      <c r="D5" s="189"/>
      <c r="E5" s="189"/>
      <c r="F5" s="270"/>
      <c r="H5" s="192"/>
      <c r="I5" s="193"/>
      <c r="J5" s="369" t="s">
        <v>384</v>
      </c>
      <c r="K5" s="370"/>
      <c r="L5" s="371"/>
      <c r="M5" s="369" t="s">
        <v>385</v>
      </c>
      <c r="N5" s="370"/>
      <c r="O5" s="371"/>
      <c r="Q5" s="264"/>
      <c r="R5" s="271"/>
      <c r="S5" s="369" t="s">
        <v>384</v>
      </c>
      <c r="T5" s="370"/>
      <c r="U5" s="371"/>
      <c r="V5" s="369" t="s">
        <v>385</v>
      </c>
      <c r="W5" s="370"/>
      <c r="X5" s="371"/>
      <c r="Z5" s="410" t="s">
        <v>399</v>
      </c>
      <c r="AA5" s="410"/>
      <c r="AB5" s="410"/>
      <c r="AC5" s="410"/>
      <c r="AD5" s="410"/>
      <c r="AE5" s="369" t="s">
        <v>400</v>
      </c>
      <c r="AF5" s="370"/>
      <c r="AG5" s="370"/>
      <c r="AH5" s="370"/>
      <c r="AI5" s="371"/>
      <c r="AJ5" s="369" t="s">
        <v>385</v>
      </c>
      <c r="AK5" s="370"/>
      <c r="AL5" s="371"/>
      <c r="AN5" s="227"/>
      <c r="AO5" s="229"/>
      <c r="AP5" s="369" t="s">
        <v>384</v>
      </c>
      <c r="AQ5" s="370"/>
      <c r="AR5" s="371"/>
      <c r="AS5" s="369" t="s">
        <v>385</v>
      </c>
      <c r="AT5" s="370"/>
      <c r="AU5" s="371"/>
      <c r="AW5" s="185"/>
      <c r="AX5" s="186"/>
      <c r="AY5" s="369" t="s">
        <v>384</v>
      </c>
      <c r="AZ5" s="370"/>
      <c r="BA5" s="371"/>
      <c r="BB5" s="369" t="s">
        <v>385</v>
      </c>
      <c r="BC5" s="370"/>
      <c r="BD5" s="371"/>
      <c r="BF5" s="192"/>
      <c r="BG5" s="193"/>
      <c r="BH5" s="369" t="s">
        <v>384</v>
      </c>
      <c r="BI5" s="370"/>
      <c r="BJ5" s="371"/>
      <c r="BK5" s="369" t="s">
        <v>385</v>
      </c>
      <c r="BL5" s="370"/>
      <c r="BM5" s="371"/>
      <c r="BO5" s="264"/>
      <c r="BP5" s="271"/>
      <c r="BQ5" s="369" t="s">
        <v>384</v>
      </c>
      <c r="BR5" s="370"/>
      <c r="BS5" s="371"/>
      <c r="BT5" s="369" t="s">
        <v>385</v>
      </c>
      <c r="BU5" s="370"/>
      <c r="BV5" s="371"/>
      <c r="BX5" s="185"/>
      <c r="BY5" s="186"/>
      <c r="BZ5" s="369" t="s">
        <v>384</v>
      </c>
      <c r="CA5" s="370"/>
      <c r="CB5" s="371"/>
      <c r="CC5" s="369" t="s">
        <v>385</v>
      </c>
      <c r="CD5" s="370"/>
      <c r="CE5" s="371"/>
      <c r="CG5" s="185"/>
      <c r="CH5" s="186"/>
      <c r="CI5" s="369" t="s">
        <v>384</v>
      </c>
      <c r="CJ5" s="370"/>
      <c r="CK5" s="371"/>
      <c r="CL5" s="369" t="s">
        <v>385</v>
      </c>
      <c r="CM5" s="370"/>
      <c r="CN5" s="371"/>
      <c r="CP5" s="421" t="s">
        <v>383</v>
      </c>
      <c r="CQ5" s="422"/>
      <c r="CR5" s="422"/>
      <c r="CS5" s="422"/>
      <c r="CT5" s="423"/>
      <c r="CV5" s="185"/>
      <c r="CW5" s="186"/>
      <c r="CX5" s="369" t="s">
        <v>384</v>
      </c>
      <c r="CY5" s="370"/>
      <c r="CZ5" s="371"/>
      <c r="DA5" s="369" t="s">
        <v>385</v>
      </c>
      <c r="DB5" s="370"/>
      <c r="DC5" s="371"/>
    </row>
    <row r="6" spans="1:107" ht="14.25">
      <c r="A6" s="23" t="s">
        <v>53</v>
      </c>
      <c r="B6" s="354"/>
      <c r="C6" s="355"/>
      <c r="D6" s="355"/>
      <c r="E6" s="355"/>
      <c r="F6" s="356"/>
      <c r="H6" s="354"/>
      <c r="I6" s="355"/>
      <c r="J6" s="355"/>
      <c r="K6" s="355"/>
      <c r="L6" s="356"/>
      <c r="M6" s="204"/>
      <c r="N6" s="204"/>
      <c r="O6" s="194"/>
      <c r="Q6" s="354"/>
      <c r="R6" s="355"/>
      <c r="S6" s="355"/>
      <c r="T6" s="355"/>
      <c r="U6" s="356"/>
      <c r="V6" s="204"/>
      <c r="W6" s="204"/>
      <c r="X6" s="194"/>
      <c r="Z6" s="372"/>
      <c r="AA6" s="372"/>
      <c r="AB6" s="372"/>
      <c r="AC6" s="372"/>
      <c r="AD6" s="372"/>
      <c r="AE6" s="410" t="s">
        <v>384</v>
      </c>
      <c r="AF6" s="410"/>
      <c r="AG6" s="410"/>
      <c r="AH6" s="410"/>
      <c r="AI6" s="410"/>
      <c r="AJ6" s="204"/>
      <c r="AK6" s="204"/>
      <c r="AL6" s="194"/>
      <c r="AN6" s="354"/>
      <c r="AO6" s="355"/>
      <c r="AP6" s="355"/>
      <c r="AQ6" s="355"/>
      <c r="AR6" s="356"/>
      <c r="AS6" s="204"/>
      <c r="AT6" s="204"/>
      <c r="AU6" s="194"/>
      <c r="AW6" s="354"/>
      <c r="AX6" s="355"/>
      <c r="AY6" s="355"/>
      <c r="AZ6" s="355"/>
      <c r="BA6" s="356"/>
      <c r="BB6" s="204"/>
      <c r="BC6" s="204"/>
      <c r="BD6" s="194"/>
      <c r="BF6" s="354"/>
      <c r="BG6" s="355"/>
      <c r="BH6" s="355"/>
      <c r="BI6" s="355"/>
      <c r="BJ6" s="355"/>
      <c r="BK6" s="204"/>
      <c r="BL6" s="204"/>
      <c r="BM6" s="194"/>
      <c r="BO6" s="321"/>
      <c r="BP6" s="322"/>
      <c r="BQ6" s="322"/>
      <c r="BR6" s="322"/>
      <c r="BS6" s="323"/>
      <c r="BT6" s="204"/>
      <c r="BU6" s="204"/>
      <c r="BV6" s="194"/>
      <c r="BX6" s="354"/>
      <c r="BY6" s="355"/>
      <c r="BZ6" s="355"/>
      <c r="CA6" s="355"/>
      <c r="CB6" s="355"/>
      <c r="CC6" s="204"/>
      <c r="CD6" s="204"/>
      <c r="CE6" s="194"/>
      <c r="CG6" s="354"/>
      <c r="CH6" s="355"/>
      <c r="CI6" s="355"/>
      <c r="CJ6" s="355"/>
      <c r="CK6" s="355"/>
      <c r="CL6" s="204"/>
      <c r="CM6" s="204"/>
      <c r="CN6" s="194"/>
      <c r="CP6" s="354"/>
      <c r="CQ6" s="355"/>
      <c r="CR6" s="355"/>
      <c r="CS6" s="355"/>
      <c r="CT6" s="356"/>
      <c r="CV6" s="354"/>
      <c r="CW6" s="355"/>
      <c r="CX6" s="355"/>
      <c r="CY6" s="355"/>
      <c r="CZ6" s="355"/>
      <c r="DA6" s="355"/>
      <c r="DB6" s="355"/>
      <c r="DC6" s="356"/>
    </row>
    <row r="7" spans="1:107" ht="14.25">
      <c r="A7" s="6" t="s">
        <v>54</v>
      </c>
      <c r="B7" s="88">
        <v>8.25</v>
      </c>
      <c r="C7" s="88">
        <v>10.45</v>
      </c>
      <c r="D7" s="88">
        <v>12.27</v>
      </c>
      <c r="E7" s="88">
        <v>15.49</v>
      </c>
      <c r="F7" s="16">
        <v>0.4845</v>
      </c>
      <c r="H7" s="324" t="s">
        <v>261</v>
      </c>
      <c r="I7" s="325"/>
      <c r="J7" s="325"/>
      <c r="K7" s="325"/>
      <c r="L7" s="325"/>
      <c r="M7" s="325"/>
      <c r="N7" s="325"/>
      <c r="O7" s="326"/>
      <c r="Q7" s="312" t="s">
        <v>261</v>
      </c>
      <c r="R7" s="313"/>
      <c r="S7" s="313"/>
      <c r="T7" s="313"/>
      <c r="U7" s="313"/>
      <c r="V7" s="313"/>
      <c r="W7" s="313"/>
      <c r="X7" s="314"/>
      <c r="Z7" s="330" t="s">
        <v>261</v>
      </c>
      <c r="AA7" s="331"/>
      <c r="AB7" s="331"/>
      <c r="AC7" s="331"/>
      <c r="AD7" s="331"/>
      <c r="AE7" s="331"/>
      <c r="AF7" s="331"/>
      <c r="AG7" s="331"/>
      <c r="AH7" s="331"/>
      <c r="AI7" s="331"/>
      <c r="AJ7" s="331"/>
      <c r="AK7" s="331"/>
      <c r="AL7" s="332"/>
      <c r="AN7" s="327" t="s">
        <v>261</v>
      </c>
      <c r="AO7" s="328"/>
      <c r="AP7" s="328"/>
      <c r="AQ7" s="328"/>
      <c r="AR7" s="328"/>
      <c r="AS7" s="328"/>
      <c r="AT7" s="328"/>
      <c r="AU7" s="329"/>
      <c r="AW7" s="333" t="s">
        <v>261</v>
      </c>
      <c r="AX7" s="334"/>
      <c r="AY7" s="334"/>
      <c r="AZ7" s="334"/>
      <c r="BA7" s="334"/>
      <c r="BB7" s="334"/>
      <c r="BC7" s="334"/>
      <c r="BD7" s="335"/>
      <c r="BF7" s="336" t="s">
        <v>261</v>
      </c>
      <c r="BG7" s="337"/>
      <c r="BH7" s="337"/>
      <c r="BI7" s="337"/>
      <c r="BJ7" s="337"/>
      <c r="BK7" s="337"/>
      <c r="BL7" s="337"/>
      <c r="BM7" s="338"/>
      <c r="BO7" s="342" t="s">
        <v>261</v>
      </c>
      <c r="BP7" s="343"/>
      <c r="BQ7" s="343"/>
      <c r="BR7" s="343"/>
      <c r="BS7" s="343"/>
      <c r="BT7" s="343"/>
      <c r="BU7" s="343"/>
      <c r="BV7" s="344"/>
      <c r="BX7" s="339" t="s">
        <v>261</v>
      </c>
      <c r="BY7" s="340"/>
      <c r="BZ7" s="340"/>
      <c r="CA7" s="340"/>
      <c r="CB7" s="340"/>
      <c r="CC7" s="340"/>
      <c r="CD7" s="340"/>
      <c r="CE7" s="341"/>
      <c r="CG7" s="348" t="s">
        <v>261</v>
      </c>
      <c r="CH7" s="349"/>
      <c r="CI7" s="349"/>
      <c r="CJ7" s="349"/>
      <c r="CK7" s="349"/>
      <c r="CL7" s="349"/>
      <c r="CM7" s="349"/>
      <c r="CN7" s="350"/>
      <c r="CP7" s="351" t="s">
        <v>261</v>
      </c>
      <c r="CQ7" s="352"/>
      <c r="CR7" s="352"/>
      <c r="CS7" s="353"/>
      <c r="CT7" s="207"/>
      <c r="CV7" s="345" t="s">
        <v>261</v>
      </c>
      <c r="CW7" s="346"/>
      <c r="CX7" s="346"/>
      <c r="CY7" s="346"/>
      <c r="CZ7" s="346"/>
      <c r="DA7" s="346"/>
      <c r="DB7" s="346"/>
      <c r="DC7" s="347"/>
    </row>
    <row r="8" spans="1:107" ht="14.25">
      <c r="A8" s="6" t="s">
        <v>55</v>
      </c>
      <c r="B8" s="88">
        <v>10.4</v>
      </c>
      <c r="C8" s="88">
        <v>13.53</v>
      </c>
      <c r="D8" s="88">
        <v>15.41</v>
      </c>
      <c r="E8" s="88">
        <v>20.05</v>
      </c>
      <c r="F8" s="16">
        <v>0.4818</v>
      </c>
      <c r="H8" s="324" t="s">
        <v>261</v>
      </c>
      <c r="I8" s="325"/>
      <c r="J8" s="325"/>
      <c r="K8" s="325"/>
      <c r="L8" s="325"/>
      <c r="M8" s="325"/>
      <c r="N8" s="325"/>
      <c r="O8" s="326"/>
      <c r="Q8" s="312" t="s">
        <v>261</v>
      </c>
      <c r="R8" s="313"/>
      <c r="S8" s="313"/>
      <c r="T8" s="313"/>
      <c r="U8" s="313"/>
      <c r="V8" s="313"/>
      <c r="W8" s="313"/>
      <c r="X8" s="314"/>
      <c r="Z8" s="330" t="s">
        <v>261</v>
      </c>
      <c r="AA8" s="331"/>
      <c r="AB8" s="331"/>
      <c r="AC8" s="331"/>
      <c r="AD8" s="331"/>
      <c r="AE8" s="331"/>
      <c r="AF8" s="331"/>
      <c r="AG8" s="331"/>
      <c r="AH8" s="331"/>
      <c r="AI8" s="331"/>
      <c r="AJ8" s="331"/>
      <c r="AK8" s="331"/>
      <c r="AL8" s="332"/>
      <c r="AN8" s="327" t="s">
        <v>261</v>
      </c>
      <c r="AO8" s="328"/>
      <c r="AP8" s="328"/>
      <c r="AQ8" s="328"/>
      <c r="AR8" s="328"/>
      <c r="AS8" s="328"/>
      <c r="AT8" s="328"/>
      <c r="AU8" s="329"/>
      <c r="AW8" s="333" t="s">
        <v>261</v>
      </c>
      <c r="AX8" s="334"/>
      <c r="AY8" s="334"/>
      <c r="AZ8" s="334"/>
      <c r="BA8" s="334"/>
      <c r="BB8" s="334"/>
      <c r="BC8" s="334"/>
      <c r="BD8" s="335"/>
      <c r="BF8" s="336" t="s">
        <v>261</v>
      </c>
      <c r="BG8" s="337"/>
      <c r="BH8" s="337"/>
      <c r="BI8" s="337"/>
      <c r="BJ8" s="337"/>
      <c r="BK8" s="337"/>
      <c r="BL8" s="337"/>
      <c r="BM8" s="338"/>
      <c r="BO8" s="342" t="s">
        <v>261</v>
      </c>
      <c r="BP8" s="343"/>
      <c r="BQ8" s="343"/>
      <c r="BR8" s="343"/>
      <c r="BS8" s="343"/>
      <c r="BT8" s="343"/>
      <c r="BU8" s="343"/>
      <c r="BV8" s="344"/>
      <c r="BX8" s="339" t="s">
        <v>261</v>
      </c>
      <c r="BY8" s="340"/>
      <c r="BZ8" s="340"/>
      <c r="CA8" s="340"/>
      <c r="CB8" s="340"/>
      <c r="CC8" s="340"/>
      <c r="CD8" s="340"/>
      <c r="CE8" s="341"/>
      <c r="CG8" s="348" t="s">
        <v>261</v>
      </c>
      <c r="CH8" s="349"/>
      <c r="CI8" s="349"/>
      <c r="CJ8" s="349"/>
      <c r="CK8" s="349"/>
      <c r="CL8" s="349"/>
      <c r="CM8" s="349"/>
      <c r="CN8" s="350"/>
      <c r="CP8" s="351" t="s">
        <v>261</v>
      </c>
      <c r="CQ8" s="352"/>
      <c r="CR8" s="352"/>
      <c r="CS8" s="353"/>
      <c r="CT8" s="207"/>
      <c r="CV8" s="345" t="s">
        <v>261</v>
      </c>
      <c r="CW8" s="346"/>
      <c r="CX8" s="346"/>
      <c r="CY8" s="346"/>
      <c r="CZ8" s="346"/>
      <c r="DA8" s="346"/>
      <c r="DB8" s="346"/>
      <c r="DC8" s="347"/>
    </row>
    <row r="9" spans="1:107" ht="14.25">
      <c r="A9" s="6" t="s">
        <v>56</v>
      </c>
      <c r="B9" s="88">
        <v>12.7</v>
      </c>
      <c r="C9" s="88">
        <v>15.3</v>
      </c>
      <c r="D9" s="88">
        <v>18.82</v>
      </c>
      <c r="E9" s="88">
        <v>22.67</v>
      </c>
      <c r="F9" s="16">
        <v>0.4818</v>
      </c>
      <c r="H9" s="324" t="s">
        <v>261</v>
      </c>
      <c r="I9" s="325"/>
      <c r="J9" s="325"/>
      <c r="K9" s="325"/>
      <c r="L9" s="325"/>
      <c r="M9" s="325"/>
      <c r="N9" s="325"/>
      <c r="O9" s="326"/>
      <c r="Q9" s="312" t="s">
        <v>261</v>
      </c>
      <c r="R9" s="313"/>
      <c r="S9" s="313"/>
      <c r="T9" s="313"/>
      <c r="U9" s="313"/>
      <c r="V9" s="313"/>
      <c r="W9" s="313"/>
      <c r="X9" s="314"/>
      <c r="Z9" s="330" t="s">
        <v>261</v>
      </c>
      <c r="AA9" s="331"/>
      <c r="AB9" s="331"/>
      <c r="AC9" s="331"/>
      <c r="AD9" s="331"/>
      <c r="AE9" s="331"/>
      <c r="AF9" s="331"/>
      <c r="AG9" s="331"/>
      <c r="AH9" s="331"/>
      <c r="AI9" s="331"/>
      <c r="AJ9" s="331"/>
      <c r="AK9" s="331"/>
      <c r="AL9" s="332"/>
      <c r="AN9" s="327" t="s">
        <v>261</v>
      </c>
      <c r="AO9" s="328"/>
      <c r="AP9" s="328"/>
      <c r="AQ9" s="328"/>
      <c r="AR9" s="328"/>
      <c r="AS9" s="328"/>
      <c r="AT9" s="328"/>
      <c r="AU9" s="329"/>
      <c r="AW9" s="333" t="s">
        <v>261</v>
      </c>
      <c r="AX9" s="334"/>
      <c r="AY9" s="334"/>
      <c r="AZ9" s="334"/>
      <c r="BA9" s="334"/>
      <c r="BB9" s="334"/>
      <c r="BC9" s="334"/>
      <c r="BD9" s="335"/>
      <c r="BF9" s="336" t="s">
        <v>261</v>
      </c>
      <c r="BG9" s="337"/>
      <c r="BH9" s="337"/>
      <c r="BI9" s="337"/>
      <c r="BJ9" s="337"/>
      <c r="BK9" s="337"/>
      <c r="BL9" s="337"/>
      <c r="BM9" s="338"/>
      <c r="BO9" s="342" t="s">
        <v>261</v>
      </c>
      <c r="BP9" s="343"/>
      <c r="BQ9" s="343"/>
      <c r="BR9" s="343"/>
      <c r="BS9" s="343"/>
      <c r="BT9" s="343"/>
      <c r="BU9" s="343"/>
      <c r="BV9" s="344"/>
      <c r="BX9" s="339" t="s">
        <v>261</v>
      </c>
      <c r="BY9" s="340"/>
      <c r="BZ9" s="340"/>
      <c r="CA9" s="340"/>
      <c r="CB9" s="340"/>
      <c r="CC9" s="340"/>
      <c r="CD9" s="340"/>
      <c r="CE9" s="341"/>
      <c r="CG9" s="348" t="s">
        <v>261</v>
      </c>
      <c r="CH9" s="349"/>
      <c r="CI9" s="349"/>
      <c r="CJ9" s="349"/>
      <c r="CK9" s="349"/>
      <c r="CL9" s="349"/>
      <c r="CM9" s="349"/>
      <c r="CN9" s="350"/>
      <c r="CP9" s="351" t="s">
        <v>261</v>
      </c>
      <c r="CQ9" s="352"/>
      <c r="CR9" s="352"/>
      <c r="CS9" s="353"/>
      <c r="CT9" s="207"/>
      <c r="CV9" s="345" t="s">
        <v>261</v>
      </c>
      <c r="CW9" s="346"/>
      <c r="CX9" s="346"/>
      <c r="CY9" s="346"/>
      <c r="CZ9" s="346"/>
      <c r="DA9" s="346"/>
      <c r="DB9" s="346"/>
      <c r="DC9" s="347"/>
    </row>
    <row r="10" spans="1:107" ht="15" customHeight="1">
      <c r="A10" s="6" t="s">
        <v>57</v>
      </c>
      <c r="B10" s="88">
        <v>13.51</v>
      </c>
      <c r="C10" s="88">
        <v>15.59</v>
      </c>
      <c r="D10" s="88">
        <v>20.02</v>
      </c>
      <c r="E10" s="88">
        <v>23.1</v>
      </c>
      <c r="F10" s="16">
        <v>0.4818</v>
      </c>
      <c r="H10" s="324" t="s">
        <v>261</v>
      </c>
      <c r="I10" s="325"/>
      <c r="J10" s="325"/>
      <c r="K10" s="325"/>
      <c r="L10" s="325"/>
      <c r="M10" s="325"/>
      <c r="N10" s="325"/>
      <c r="O10" s="326"/>
      <c r="Q10" s="312" t="s">
        <v>261</v>
      </c>
      <c r="R10" s="313"/>
      <c r="S10" s="313"/>
      <c r="T10" s="313"/>
      <c r="U10" s="313"/>
      <c r="V10" s="313"/>
      <c r="W10" s="313"/>
      <c r="X10" s="314"/>
      <c r="Z10" s="330" t="s">
        <v>261</v>
      </c>
      <c r="AA10" s="331"/>
      <c r="AB10" s="331"/>
      <c r="AC10" s="331"/>
      <c r="AD10" s="331"/>
      <c r="AE10" s="331"/>
      <c r="AF10" s="331"/>
      <c r="AG10" s="331"/>
      <c r="AH10" s="331"/>
      <c r="AI10" s="331"/>
      <c r="AJ10" s="331"/>
      <c r="AK10" s="331"/>
      <c r="AL10" s="332"/>
      <c r="AN10" s="327" t="s">
        <v>261</v>
      </c>
      <c r="AO10" s="328"/>
      <c r="AP10" s="328"/>
      <c r="AQ10" s="328"/>
      <c r="AR10" s="328"/>
      <c r="AS10" s="328"/>
      <c r="AT10" s="328"/>
      <c r="AU10" s="329"/>
      <c r="AW10" s="333" t="s">
        <v>261</v>
      </c>
      <c r="AX10" s="334"/>
      <c r="AY10" s="334"/>
      <c r="AZ10" s="334"/>
      <c r="BA10" s="334"/>
      <c r="BB10" s="334"/>
      <c r="BC10" s="334"/>
      <c r="BD10" s="335"/>
      <c r="BF10" s="336" t="s">
        <v>261</v>
      </c>
      <c r="BG10" s="337"/>
      <c r="BH10" s="337"/>
      <c r="BI10" s="337"/>
      <c r="BJ10" s="337"/>
      <c r="BK10" s="337"/>
      <c r="BL10" s="337"/>
      <c r="BM10" s="338"/>
      <c r="BO10" s="342" t="s">
        <v>261</v>
      </c>
      <c r="BP10" s="343"/>
      <c r="BQ10" s="343"/>
      <c r="BR10" s="343"/>
      <c r="BS10" s="343"/>
      <c r="BT10" s="343"/>
      <c r="BU10" s="343"/>
      <c r="BV10" s="344"/>
      <c r="BX10" s="339" t="s">
        <v>261</v>
      </c>
      <c r="BY10" s="340"/>
      <c r="BZ10" s="340"/>
      <c r="CA10" s="340"/>
      <c r="CB10" s="340"/>
      <c r="CC10" s="340"/>
      <c r="CD10" s="340"/>
      <c r="CE10" s="341"/>
      <c r="CG10" s="348" t="s">
        <v>261</v>
      </c>
      <c r="CH10" s="349"/>
      <c r="CI10" s="349"/>
      <c r="CJ10" s="349"/>
      <c r="CK10" s="349"/>
      <c r="CL10" s="349"/>
      <c r="CM10" s="349"/>
      <c r="CN10" s="350"/>
      <c r="CP10" s="351" t="s">
        <v>261</v>
      </c>
      <c r="CQ10" s="352"/>
      <c r="CR10" s="352"/>
      <c r="CS10" s="353"/>
      <c r="CT10" s="207"/>
      <c r="CV10" s="345" t="s">
        <v>261</v>
      </c>
      <c r="CW10" s="346"/>
      <c r="CX10" s="346"/>
      <c r="CY10" s="346"/>
      <c r="CZ10" s="346"/>
      <c r="DA10" s="346"/>
      <c r="DB10" s="346"/>
      <c r="DC10" s="347"/>
    </row>
    <row r="11" spans="1:107" ht="14.25">
      <c r="A11" s="6" t="s">
        <v>58</v>
      </c>
      <c r="B11" s="88">
        <v>8.25</v>
      </c>
      <c r="C11" s="88">
        <v>10.51</v>
      </c>
      <c r="D11" s="88">
        <v>12.23</v>
      </c>
      <c r="E11" s="88">
        <v>15.58</v>
      </c>
      <c r="F11" s="16">
        <v>0.4824</v>
      </c>
      <c r="H11" s="324" t="s">
        <v>261</v>
      </c>
      <c r="I11" s="325"/>
      <c r="J11" s="325"/>
      <c r="K11" s="325"/>
      <c r="L11" s="325"/>
      <c r="M11" s="325"/>
      <c r="N11" s="325"/>
      <c r="O11" s="326"/>
      <c r="Q11" s="312" t="s">
        <v>261</v>
      </c>
      <c r="R11" s="313"/>
      <c r="S11" s="313"/>
      <c r="T11" s="313"/>
      <c r="U11" s="313"/>
      <c r="V11" s="313"/>
      <c r="W11" s="313"/>
      <c r="X11" s="314"/>
      <c r="Z11" s="330" t="s">
        <v>261</v>
      </c>
      <c r="AA11" s="331"/>
      <c r="AB11" s="331"/>
      <c r="AC11" s="331"/>
      <c r="AD11" s="331"/>
      <c r="AE11" s="331"/>
      <c r="AF11" s="331"/>
      <c r="AG11" s="331"/>
      <c r="AH11" s="331"/>
      <c r="AI11" s="331"/>
      <c r="AJ11" s="331"/>
      <c r="AK11" s="331"/>
      <c r="AL11" s="332"/>
      <c r="AN11" s="327" t="s">
        <v>261</v>
      </c>
      <c r="AO11" s="328"/>
      <c r="AP11" s="328"/>
      <c r="AQ11" s="328"/>
      <c r="AR11" s="328"/>
      <c r="AS11" s="328"/>
      <c r="AT11" s="328"/>
      <c r="AU11" s="329"/>
      <c r="AW11" s="333" t="s">
        <v>261</v>
      </c>
      <c r="AX11" s="334"/>
      <c r="AY11" s="334"/>
      <c r="AZ11" s="334"/>
      <c r="BA11" s="334"/>
      <c r="BB11" s="334"/>
      <c r="BC11" s="334"/>
      <c r="BD11" s="335"/>
      <c r="BF11" s="336" t="s">
        <v>261</v>
      </c>
      <c r="BG11" s="337"/>
      <c r="BH11" s="337"/>
      <c r="BI11" s="337"/>
      <c r="BJ11" s="337"/>
      <c r="BK11" s="337"/>
      <c r="BL11" s="337"/>
      <c r="BM11" s="338"/>
      <c r="BO11" s="342" t="s">
        <v>261</v>
      </c>
      <c r="BP11" s="343"/>
      <c r="BQ11" s="343"/>
      <c r="BR11" s="343"/>
      <c r="BS11" s="343"/>
      <c r="BT11" s="343"/>
      <c r="BU11" s="343"/>
      <c r="BV11" s="344"/>
      <c r="BX11" s="339" t="s">
        <v>261</v>
      </c>
      <c r="BY11" s="340"/>
      <c r="BZ11" s="340"/>
      <c r="CA11" s="340"/>
      <c r="CB11" s="340"/>
      <c r="CC11" s="340"/>
      <c r="CD11" s="340"/>
      <c r="CE11" s="341"/>
      <c r="CG11" s="348" t="s">
        <v>261</v>
      </c>
      <c r="CH11" s="349"/>
      <c r="CI11" s="349"/>
      <c r="CJ11" s="349"/>
      <c r="CK11" s="349"/>
      <c r="CL11" s="349"/>
      <c r="CM11" s="349"/>
      <c r="CN11" s="350"/>
      <c r="CP11" s="351" t="s">
        <v>261</v>
      </c>
      <c r="CQ11" s="352"/>
      <c r="CR11" s="352"/>
      <c r="CS11" s="353"/>
      <c r="CT11" s="207"/>
      <c r="CV11" s="345" t="s">
        <v>261</v>
      </c>
      <c r="CW11" s="346"/>
      <c r="CX11" s="346"/>
      <c r="CY11" s="346"/>
      <c r="CZ11" s="346"/>
      <c r="DA11" s="346"/>
      <c r="DB11" s="346"/>
      <c r="DC11" s="347"/>
    </row>
    <row r="12" spans="1:107" ht="14.25">
      <c r="A12" s="6" t="s">
        <v>59</v>
      </c>
      <c r="B12" s="88">
        <v>8.25</v>
      </c>
      <c r="C12" s="88">
        <v>11.33</v>
      </c>
      <c r="D12" s="88">
        <v>12.23</v>
      </c>
      <c r="E12" s="88">
        <v>16.79</v>
      </c>
      <c r="F12" s="16">
        <v>0.4821</v>
      </c>
      <c r="H12" s="324" t="s">
        <v>261</v>
      </c>
      <c r="I12" s="325"/>
      <c r="J12" s="325"/>
      <c r="K12" s="325"/>
      <c r="L12" s="325"/>
      <c r="M12" s="325"/>
      <c r="N12" s="325"/>
      <c r="O12" s="326"/>
      <c r="Q12" s="312" t="s">
        <v>261</v>
      </c>
      <c r="R12" s="313"/>
      <c r="S12" s="313"/>
      <c r="T12" s="313"/>
      <c r="U12" s="313"/>
      <c r="V12" s="313"/>
      <c r="W12" s="313"/>
      <c r="X12" s="314"/>
      <c r="Z12" s="330" t="s">
        <v>261</v>
      </c>
      <c r="AA12" s="331"/>
      <c r="AB12" s="331"/>
      <c r="AC12" s="331"/>
      <c r="AD12" s="331"/>
      <c r="AE12" s="331"/>
      <c r="AF12" s="331"/>
      <c r="AG12" s="331"/>
      <c r="AH12" s="331"/>
      <c r="AI12" s="331"/>
      <c r="AJ12" s="331"/>
      <c r="AK12" s="331"/>
      <c r="AL12" s="332"/>
      <c r="AN12" s="327" t="s">
        <v>261</v>
      </c>
      <c r="AO12" s="328"/>
      <c r="AP12" s="328"/>
      <c r="AQ12" s="328"/>
      <c r="AR12" s="328"/>
      <c r="AS12" s="328"/>
      <c r="AT12" s="328"/>
      <c r="AU12" s="329"/>
      <c r="AW12" s="333" t="s">
        <v>261</v>
      </c>
      <c r="AX12" s="334"/>
      <c r="AY12" s="334"/>
      <c r="AZ12" s="334"/>
      <c r="BA12" s="334"/>
      <c r="BB12" s="334"/>
      <c r="BC12" s="334"/>
      <c r="BD12" s="335"/>
      <c r="BF12" s="336" t="s">
        <v>261</v>
      </c>
      <c r="BG12" s="337"/>
      <c r="BH12" s="337"/>
      <c r="BI12" s="337"/>
      <c r="BJ12" s="337"/>
      <c r="BK12" s="337"/>
      <c r="BL12" s="337"/>
      <c r="BM12" s="338"/>
      <c r="BO12" s="342" t="s">
        <v>261</v>
      </c>
      <c r="BP12" s="343"/>
      <c r="BQ12" s="343"/>
      <c r="BR12" s="343"/>
      <c r="BS12" s="343"/>
      <c r="BT12" s="343"/>
      <c r="BU12" s="343"/>
      <c r="BV12" s="344"/>
      <c r="BX12" s="339" t="s">
        <v>261</v>
      </c>
      <c r="BY12" s="340"/>
      <c r="BZ12" s="340"/>
      <c r="CA12" s="340"/>
      <c r="CB12" s="340"/>
      <c r="CC12" s="340"/>
      <c r="CD12" s="340"/>
      <c r="CE12" s="341"/>
      <c r="CG12" s="348" t="s">
        <v>261</v>
      </c>
      <c r="CH12" s="349"/>
      <c r="CI12" s="349"/>
      <c r="CJ12" s="349"/>
      <c r="CK12" s="349"/>
      <c r="CL12" s="349"/>
      <c r="CM12" s="349"/>
      <c r="CN12" s="350"/>
      <c r="CP12" s="351" t="s">
        <v>261</v>
      </c>
      <c r="CQ12" s="352"/>
      <c r="CR12" s="352"/>
      <c r="CS12" s="353"/>
      <c r="CT12" s="207"/>
      <c r="CV12" s="345" t="s">
        <v>261</v>
      </c>
      <c r="CW12" s="346"/>
      <c r="CX12" s="346"/>
      <c r="CY12" s="346"/>
      <c r="CZ12" s="346"/>
      <c r="DA12" s="346"/>
      <c r="DB12" s="346"/>
      <c r="DC12" s="347"/>
    </row>
    <row r="13" spans="1:107" ht="14.25">
      <c r="A13" s="6" t="s">
        <v>60</v>
      </c>
      <c r="B13" s="88">
        <v>11</v>
      </c>
      <c r="C13" s="88">
        <v>19.25</v>
      </c>
      <c r="D13" s="88">
        <v>16.3</v>
      </c>
      <c r="E13" s="88">
        <v>28.53</v>
      </c>
      <c r="F13" s="16">
        <v>0.482</v>
      </c>
      <c r="H13" s="324" t="s">
        <v>261</v>
      </c>
      <c r="I13" s="325"/>
      <c r="J13" s="325"/>
      <c r="K13" s="325"/>
      <c r="L13" s="325"/>
      <c r="M13" s="325"/>
      <c r="N13" s="325"/>
      <c r="O13" s="326"/>
      <c r="Q13" s="312" t="s">
        <v>261</v>
      </c>
      <c r="R13" s="313"/>
      <c r="S13" s="313"/>
      <c r="T13" s="313"/>
      <c r="U13" s="313"/>
      <c r="V13" s="313"/>
      <c r="W13" s="313"/>
      <c r="X13" s="314"/>
      <c r="Z13" s="330" t="s">
        <v>261</v>
      </c>
      <c r="AA13" s="331"/>
      <c r="AB13" s="331"/>
      <c r="AC13" s="331"/>
      <c r="AD13" s="331"/>
      <c r="AE13" s="331"/>
      <c r="AF13" s="331"/>
      <c r="AG13" s="331"/>
      <c r="AH13" s="331"/>
      <c r="AI13" s="331"/>
      <c r="AJ13" s="331"/>
      <c r="AK13" s="331"/>
      <c r="AL13" s="332"/>
      <c r="AN13" s="327" t="s">
        <v>261</v>
      </c>
      <c r="AO13" s="328"/>
      <c r="AP13" s="328"/>
      <c r="AQ13" s="328"/>
      <c r="AR13" s="328"/>
      <c r="AS13" s="328"/>
      <c r="AT13" s="328"/>
      <c r="AU13" s="329"/>
      <c r="AW13" s="333" t="s">
        <v>261</v>
      </c>
      <c r="AX13" s="334"/>
      <c r="AY13" s="334"/>
      <c r="AZ13" s="334"/>
      <c r="BA13" s="334"/>
      <c r="BB13" s="334"/>
      <c r="BC13" s="334"/>
      <c r="BD13" s="335"/>
      <c r="BF13" s="336" t="s">
        <v>261</v>
      </c>
      <c r="BG13" s="337"/>
      <c r="BH13" s="337"/>
      <c r="BI13" s="337"/>
      <c r="BJ13" s="337"/>
      <c r="BK13" s="337"/>
      <c r="BL13" s="337"/>
      <c r="BM13" s="338"/>
      <c r="BO13" s="342" t="s">
        <v>261</v>
      </c>
      <c r="BP13" s="343"/>
      <c r="BQ13" s="343"/>
      <c r="BR13" s="343"/>
      <c r="BS13" s="343"/>
      <c r="BT13" s="343"/>
      <c r="BU13" s="343"/>
      <c r="BV13" s="344"/>
      <c r="BX13" s="339" t="s">
        <v>261</v>
      </c>
      <c r="BY13" s="340"/>
      <c r="BZ13" s="340"/>
      <c r="CA13" s="340"/>
      <c r="CB13" s="340"/>
      <c r="CC13" s="340"/>
      <c r="CD13" s="340"/>
      <c r="CE13" s="341"/>
      <c r="CG13" s="348" t="s">
        <v>261</v>
      </c>
      <c r="CH13" s="349"/>
      <c r="CI13" s="349"/>
      <c r="CJ13" s="349"/>
      <c r="CK13" s="349"/>
      <c r="CL13" s="349"/>
      <c r="CM13" s="349"/>
      <c r="CN13" s="350"/>
      <c r="CP13" s="351" t="s">
        <v>261</v>
      </c>
      <c r="CQ13" s="352"/>
      <c r="CR13" s="352"/>
      <c r="CS13" s="353"/>
      <c r="CT13" s="207"/>
      <c r="CV13" s="345" t="s">
        <v>261</v>
      </c>
      <c r="CW13" s="346"/>
      <c r="CX13" s="346"/>
      <c r="CY13" s="346"/>
      <c r="CZ13" s="346"/>
      <c r="DA13" s="346"/>
      <c r="DB13" s="346"/>
      <c r="DC13" s="347"/>
    </row>
    <row r="14" spans="1:107" ht="14.25">
      <c r="A14" s="6" t="s">
        <v>61</v>
      </c>
      <c r="B14" s="88">
        <v>8.5</v>
      </c>
      <c r="C14" s="88">
        <v>9.5</v>
      </c>
      <c r="D14" s="88">
        <v>12.6</v>
      </c>
      <c r="E14" s="88">
        <v>14.08</v>
      </c>
      <c r="F14" s="16">
        <v>0.4822</v>
      </c>
      <c r="H14" s="324" t="s">
        <v>261</v>
      </c>
      <c r="I14" s="325"/>
      <c r="J14" s="325"/>
      <c r="K14" s="325"/>
      <c r="L14" s="325"/>
      <c r="M14" s="325"/>
      <c r="N14" s="325"/>
      <c r="O14" s="326"/>
      <c r="Q14" s="312" t="s">
        <v>261</v>
      </c>
      <c r="R14" s="313"/>
      <c r="S14" s="313"/>
      <c r="T14" s="313"/>
      <c r="U14" s="313"/>
      <c r="V14" s="313"/>
      <c r="W14" s="313"/>
      <c r="X14" s="314"/>
      <c r="Z14" s="330" t="s">
        <v>261</v>
      </c>
      <c r="AA14" s="331"/>
      <c r="AB14" s="331"/>
      <c r="AC14" s="331"/>
      <c r="AD14" s="331"/>
      <c r="AE14" s="331"/>
      <c r="AF14" s="331"/>
      <c r="AG14" s="331"/>
      <c r="AH14" s="331"/>
      <c r="AI14" s="331"/>
      <c r="AJ14" s="331"/>
      <c r="AK14" s="331"/>
      <c r="AL14" s="332"/>
      <c r="AN14" s="327" t="s">
        <v>261</v>
      </c>
      <c r="AO14" s="328"/>
      <c r="AP14" s="328"/>
      <c r="AQ14" s="328"/>
      <c r="AR14" s="328"/>
      <c r="AS14" s="328"/>
      <c r="AT14" s="328"/>
      <c r="AU14" s="329"/>
      <c r="AW14" s="333" t="s">
        <v>261</v>
      </c>
      <c r="AX14" s="334"/>
      <c r="AY14" s="334"/>
      <c r="AZ14" s="334"/>
      <c r="BA14" s="334"/>
      <c r="BB14" s="334"/>
      <c r="BC14" s="334"/>
      <c r="BD14" s="335"/>
      <c r="BF14" s="336" t="s">
        <v>261</v>
      </c>
      <c r="BG14" s="337"/>
      <c r="BH14" s="337"/>
      <c r="BI14" s="337"/>
      <c r="BJ14" s="337"/>
      <c r="BK14" s="337"/>
      <c r="BL14" s="337"/>
      <c r="BM14" s="338"/>
      <c r="BO14" s="342" t="s">
        <v>261</v>
      </c>
      <c r="BP14" s="343"/>
      <c r="BQ14" s="343"/>
      <c r="BR14" s="343"/>
      <c r="BS14" s="343"/>
      <c r="BT14" s="343"/>
      <c r="BU14" s="343"/>
      <c r="BV14" s="344"/>
      <c r="BX14" s="339" t="s">
        <v>261</v>
      </c>
      <c r="BY14" s="340"/>
      <c r="BZ14" s="340"/>
      <c r="CA14" s="340"/>
      <c r="CB14" s="340"/>
      <c r="CC14" s="340"/>
      <c r="CD14" s="340"/>
      <c r="CE14" s="341"/>
      <c r="CG14" s="348" t="s">
        <v>261</v>
      </c>
      <c r="CH14" s="349"/>
      <c r="CI14" s="349"/>
      <c r="CJ14" s="349"/>
      <c r="CK14" s="349"/>
      <c r="CL14" s="349"/>
      <c r="CM14" s="349"/>
      <c r="CN14" s="350"/>
      <c r="CP14" s="351" t="s">
        <v>261</v>
      </c>
      <c r="CQ14" s="352"/>
      <c r="CR14" s="352"/>
      <c r="CS14" s="353"/>
      <c r="CT14" s="207"/>
      <c r="CV14" s="345" t="s">
        <v>261</v>
      </c>
      <c r="CW14" s="346"/>
      <c r="CX14" s="346"/>
      <c r="CY14" s="346"/>
      <c r="CZ14" s="346"/>
      <c r="DA14" s="346"/>
      <c r="DB14" s="346"/>
      <c r="DC14" s="347"/>
    </row>
    <row r="15" spans="1:107" ht="14.25">
      <c r="A15" s="6" t="s">
        <v>62</v>
      </c>
      <c r="B15" s="88"/>
      <c r="C15" s="88"/>
      <c r="D15" s="88"/>
      <c r="E15" s="88"/>
      <c r="F15" s="16"/>
      <c r="H15" s="70">
        <v>10</v>
      </c>
      <c r="I15" s="70">
        <v>13</v>
      </c>
      <c r="J15" s="209">
        <f>H15*1.34</f>
        <v>13.4</v>
      </c>
      <c r="K15" s="209">
        <f>I15*1.34</f>
        <v>17.42</v>
      </c>
      <c r="L15" s="207">
        <v>0.34</v>
      </c>
      <c r="M15" s="70">
        <f>J15-(J15*0.015)</f>
        <v>13.199</v>
      </c>
      <c r="N15" s="70">
        <f>K15-(K15*0.015)</f>
        <v>17.158700000000003</v>
      </c>
      <c r="O15" s="16">
        <f>(M15+N15)/(H15+I15)-1</f>
        <v>0.3199000000000001</v>
      </c>
      <c r="Q15" s="69">
        <v>9.5</v>
      </c>
      <c r="R15" s="69">
        <v>13.5</v>
      </c>
      <c r="S15" s="214">
        <v>12.82</v>
      </c>
      <c r="T15" s="214">
        <v>18.22</v>
      </c>
      <c r="U15" s="207">
        <v>0.3496</v>
      </c>
      <c r="V15" s="69">
        <f>Q15+(Q15*X15)</f>
        <v>12.72525</v>
      </c>
      <c r="W15" s="69">
        <f>R15+(R15*X15)</f>
        <v>18.08325</v>
      </c>
      <c r="X15" s="16">
        <v>0.3395</v>
      </c>
      <c r="Z15" s="215">
        <v>14.237</v>
      </c>
      <c r="AA15" s="215">
        <v>19.8605</v>
      </c>
      <c r="AB15" s="215">
        <v>19.39</v>
      </c>
      <c r="AC15" s="215">
        <v>26.882525054667784</v>
      </c>
      <c r="AD15" s="207">
        <v>0.3571</v>
      </c>
      <c r="AE15" s="257">
        <v>10</v>
      </c>
      <c r="AF15" s="257">
        <v>19.86</v>
      </c>
      <c r="AG15" s="215">
        <f>(AE15*AD15)+AE15</f>
        <v>13.571</v>
      </c>
      <c r="AH15" s="215">
        <v>26.88</v>
      </c>
      <c r="AI15" s="207">
        <f>((AG15+AH15)/(AE15+AF15)-1)</f>
        <v>0.35468854655056936</v>
      </c>
      <c r="AJ15" s="72">
        <f>AG15-(AG15*0.05)</f>
        <v>12.89245</v>
      </c>
      <c r="AK15" s="72">
        <f>AH15-(AH15*0.05)</f>
        <v>25.535999999999998</v>
      </c>
      <c r="AL15" s="16">
        <f>(AJ15+AK15)/(AE15+AF15)-1</f>
        <v>0.2869541192230407</v>
      </c>
      <c r="AN15" s="78">
        <v>10</v>
      </c>
      <c r="AO15" s="78">
        <v>11.25</v>
      </c>
      <c r="AP15" s="217">
        <v>13.6</v>
      </c>
      <c r="AQ15" s="217">
        <v>15.3</v>
      </c>
      <c r="AR15" s="207">
        <v>0.36</v>
      </c>
      <c r="AS15" s="78">
        <f>AP15-(AP15*0.025)</f>
        <v>13.26</v>
      </c>
      <c r="AT15" s="78">
        <f>AQ15-(AQ15*0.025)</f>
        <v>14.9175</v>
      </c>
      <c r="AU15" s="16">
        <f>(AS15+AT15)/(AN15+AO15)-1</f>
        <v>0.32600000000000007</v>
      </c>
      <c r="AW15" s="79">
        <v>11</v>
      </c>
      <c r="AX15" s="79">
        <v>14</v>
      </c>
      <c r="AY15" s="218">
        <v>16.5</v>
      </c>
      <c r="AZ15" s="218">
        <v>21</v>
      </c>
      <c r="BA15" s="207">
        <f>((AY15+AZ15)/(AW15+AX15)-1)</f>
        <v>0.5</v>
      </c>
      <c r="BB15" s="79">
        <f>AY15-(AY15*0.05)</f>
        <v>15.675</v>
      </c>
      <c r="BC15" s="79">
        <f>AZ15-(AZ15*0.05)</f>
        <v>19.95</v>
      </c>
      <c r="BD15" s="16">
        <f>(BB15+BC15)/(AW15+AX15)-1</f>
        <v>0.42500000000000004</v>
      </c>
      <c r="BF15" s="80">
        <v>9.24</v>
      </c>
      <c r="BG15" s="80">
        <v>11.45</v>
      </c>
      <c r="BH15" s="219">
        <v>12.84</v>
      </c>
      <c r="BI15" s="219">
        <v>15.92</v>
      </c>
      <c r="BJ15" s="207">
        <v>0.39</v>
      </c>
      <c r="BK15" s="80">
        <f>BH15-(BH15*0.025)</f>
        <v>12.519</v>
      </c>
      <c r="BL15" s="80">
        <f>BI15-(BI15*0.025)</f>
        <v>15.522</v>
      </c>
      <c r="BM15" s="16">
        <f>(BK15+BL15)/(BF15+BG15)-1</f>
        <v>0.35529241179313686</v>
      </c>
      <c r="BO15" s="83">
        <v>10</v>
      </c>
      <c r="BP15" s="83">
        <v>12.5</v>
      </c>
      <c r="BQ15" s="220">
        <v>13.5</v>
      </c>
      <c r="BR15" s="220">
        <v>16.88</v>
      </c>
      <c r="BS15" s="286">
        <f aca="true" t="shared" si="0" ref="BS15:BS76">((BQ15+BR15)/(BO15+BP15)-1)</f>
        <v>0.3502222222222222</v>
      </c>
      <c r="BT15" s="82">
        <f>BQ15-(BQ15*0.015)</f>
        <v>13.2975</v>
      </c>
      <c r="BU15" s="82">
        <f>BR15-(BR15*0.015)</f>
        <v>16.6268</v>
      </c>
      <c r="BV15" s="16">
        <f>(BT15+BU15)/(BO15+BP15)-1</f>
        <v>0.32996888888888876</v>
      </c>
      <c r="BX15" s="84">
        <v>10.5</v>
      </c>
      <c r="BY15" s="84">
        <v>14</v>
      </c>
      <c r="BZ15" s="221">
        <v>14.6</v>
      </c>
      <c r="CA15" s="221">
        <v>19.46</v>
      </c>
      <c r="CB15" s="207">
        <f aca="true" t="shared" si="1" ref="CB15:CB76">((BZ15+CA15)/(BX15+BY15)-1)</f>
        <v>0.3902040816326531</v>
      </c>
      <c r="CC15" s="84">
        <f>BZ15-(BZ15*0.01)</f>
        <v>14.453999999999999</v>
      </c>
      <c r="CD15" s="84">
        <f>CA15-(CA15*0.01)</f>
        <v>19.2654</v>
      </c>
      <c r="CE15" s="16">
        <f>(CC15+CD15)/(BX15+BY15)-1</f>
        <v>0.37630204081632646</v>
      </c>
      <c r="CG15" s="389" t="s">
        <v>387</v>
      </c>
      <c r="CH15" s="390"/>
      <c r="CI15" s="390"/>
      <c r="CJ15" s="390"/>
      <c r="CK15" s="390"/>
      <c r="CL15" s="390"/>
      <c r="CM15" s="390"/>
      <c r="CN15" s="391"/>
      <c r="CP15" s="208"/>
      <c r="CQ15" s="208"/>
      <c r="CR15" s="208"/>
      <c r="CS15" s="208"/>
      <c r="CT15" s="207"/>
      <c r="CV15" s="87">
        <v>10</v>
      </c>
      <c r="CW15" s="87">
        <v>13</v>
      </c>
      <c r="CX15" s="87">
        <f>CV15*1.32</f>
        <v>13.200000000000001</v>
      </c>
      <c r="CY15" s="87">
        <f>CW15*1.32</f>
        <v>17.16</v>
      </c>
      <c r="CZ15" s="16">
        <f>((CX15+CY15)/(CV15+CW15)-1)</f>
        <v>0.32000000000000006</v>
      </c>
      <c r="DA15" s="87">
        <f>CX15-(CX15*0.05)</f>
        <v>12.540000000000001</v>
      </c>
      <c r="DB15" s="87">
        <f>CY15-(CY15*0.05)</f>
        <v>16.302</v>
      </c>
      <c r="DC15" s="16">
        <f>(DA15+DB15)/(CV15+CW15)-1</f>
        <v>0.254</v>
      </c>
    </row>
    <row r="16" spans="1:107" ht="14.25">
      <c r="A16" s="6" t="s">
        <v>63</v>
      </c>
      <c r="B16" s="88"/>
      <c r="C16" s="88"/>
      <c r="D16" s="88"/>
      <c r="E16" s="88"/>
      <c r="F16" s="16"/>
      <c r="H16" s="70">
        <v>11</v>
      </c>
      <c r="I16" s="70">
        <v>14</v>
      </c>
      <c r="J16" s="209">
        <f>H16*1.34</f>
        <v>14.74</v>
      </c>
      <c r="K16" s="209">
        <f>I16*1.34</f>
        <v>18.76</v>
      </c>
      <c r="L16" s="207">
        <v>0.34</v>
      </c>
      <c r="M16" s="70">
        <f>J16-(J16*0.015)</f>
        <v>14.5189</v>
      </c>
      <c r="N16" s="70">
        <f>K16-(K16*0.015)</f>
        <v>18.4786</v>
      </c>
      <c r="O16" s="16">
        <f>(M16+N16)/(H16+I16)-1</f>
        <v>0.3199000000000001</v>
      </c>
      <c r="Q16" s="69">
        <v>10</v>
      </c>
      <c r="R16" s="69">
        <v>14</v>
      </c>
      <c r="S16" s="214">
        <v>13.5</v>
      </c>
      <c r="T16" s="214">
        <v>18.89</v>
      </c>
      <c r="U16" s="207">
        <v>0.3496</v>
      </c>
      <c r="V16" s="69">
        <f>Q16+(Q16*X16)</f>
        <v>13.395</v>
      </c>
      <c r="W16" s="69">
        <f>R16+(R16*X16)</f>
        <v>18.753</v>
      </c>
      <c r="X16" s="16">
        <v>0.3395</v>
      </c>
      <c r="Z16" s="215">
        <v>15.260499999999999</v>
      </c>
      <c r="AA16" s="215">
        <v>21.447499999999998</v>
      </c>
      <c r="AB16" s="215">
        <v>20.75</v>
      </c>
      <c r="AC16" s="215">
        <v>28.98842030067283</v>
      </c>
      <c r="AD16" s="207">
        <v>0.355</v>
      </c>
      <c r="AE16" s="257">
        <v>12</v>
      </c>
      <c r="AF16" s="257">
        <v>21.45</v>
      </c>
      <c r="AG16" s="215">
        <f>(AE16*AD16)+AE16</f>
        <v>16.259999999999998</v>
      </c>
      <c r="AH16" s="215">
        <v>28.99</v>
      </c>
      <c r="AI16" s="207">
        <f>((AG16+AH16)/(AE16+AF16)-1)</f>
        <v>0.3527653213751867</v>
      </c>
      <c r="AJ16" s="72">
        <f>AG16-(AG16*0.05)</f>
        <v>15.446999999999997</v>
      </c>
      <c r="AK16" s="72">
        <f>AH16-(AH16*0.05)</f>
        <v>27.540499999999998</v>
      </c>
      <c r="AL16" s="16">
        <f>(AJ16+AK16)/(AE16+AF16)-1</f>
        <v>0.28512705530642735</v>
      </c>
      <c r="AN16" s="78">
        <v>11.25</v>
      </c>
      <c r="AO16" s="78">
        <v>12.25</v>
      </c>
      <c r="AP16" s="217">
        <v>15.3</v>
      </c>
      <c r="AQ16" s="217">
        <v>16.66</v>
      </c>
      <c r="AR16" s="207">
        <v>0.36</v>
      </c>
      <c r="AS16" s="78">
        <f>AP16-(AP16*0.025)</f>
        <v>14.9175</v>
      </c>
      <c r="AT16" s="78">
        <f>AQ16-(AQ16*0.025)</f>
        <v>16.2435</v>
      </c>
      <c r="AU16" s="16">
        <f>(AS16+AT16)/(AN16+AO16)-1</f>
        <v>0.32600000000000007</v>
      </c>
      <c r="AW16" s="79">
        <v>12</v>
      </c>
      <c r="AX16" s="79">
        <v>15</v>
      </c>
      <c r="AY16" s="218">
        <v>18</v>
      </c>
      <c r="AZ16" s="218">
        <v>22.5</v>
      </c>
      <c r="BA16" s="207">
        <f>((AY16+AZ16)/(AW16+AX16)-1)</f>
        <v>0.5</v>
      </c>
      <c r="BB16" s="79">
        <f>AY16-(AY16*0.05)</f>
        <v>17.1</v>
      </c>
      <c r="BC16" s="79">
        <f>AZ16-(AZ16*0.05)</f>
        <v>21.375</v>
      </c>
      <c r="BD16" s="16">
        <f>(BB16+BC16)/(AW16+AX16)-1</f>
        <v>0.42500000000000004</v>
      </c>
      <c r="BF16" s="80">
        <v>10.1</v>
      </c>
      <c r="BG16" s="80">
        <v>12.34</v>
      </c>
      <c r="BH16" s="219">
        <v>14.04</v>
      </c>
      <c r="BI16" s="219">
        <v>17.15</v>
      </c>
      <c r="BJ16" s="207">
        <v>0.39</v>
      </c>
      <c r="BK16" s="80">
        <f>BH16-(BH16*0.025)</f>
        <v>13.689</v>
      </c>
      <c r="BL16" s="80">
        <f>BI16-(BI16*0.025)</f>
        <v>16.721249999999998</v>
      </c>
      <c r="BM16" s="16">
        <f>(BK16+BL16)/(BF16+BG16)-1</f>
        <v>0.3551804812834225</v>
      </c>
      <c r="BO16" s="83">
        <v>10.5</v>
      </c>
      <c r="BP16" s="83">
        <v>13</v>
      </c>
      <c r="BQ16" s="220">
        <v>14.18</v>
      </c>
      <c r="BR16" s="220">
        <v>17.55</v>
      </c>
      <c r="BS16" s="286">
        <f t="shared" si="0"/>
        <v>0.35021276595744677</v>
      </c>
      <c r="BT16" s="82">
        <f>BQ16-(BQ16*0.015)</f>
        <v>13.9673</v>
      </c>
      <c r="BU16" s="82">
        <f>BR16-(BR16*0.015)</f>
        <v>17.28675</v>
      </c>
      <c r="BV16" s="16">
        <f>(BT16+BU16)/(BO16+BP16)-1</f>
        <v>0.329959574468085</v>
      </c>
      <c r="BX16" s="84">
        <v>11</v>
      </c>
      <c r="BY16" s="84">
        <v>17</v>
      </c>
      <c r="BZ16" s="221">
        <v>15.29</v>
      </c>
      <c r="CA16" s="221">
        <v>23.63</v>
      </c>
      <c r="CB16" s="207">
        <f t="shared" si="1"/>
        <v>0.3900000000000001</v>
      </c>
      <c r="CC16" s="84">
        <f>BZ16-(BZ16*0.01)</f>
        <v>15.137099999999998</v>
      </c>
      <c r="CD16" s="84">
        <f>CA16-(CA16*0.01)</f>
        <v>23.3937</v>
      </c>
      <c r="CE16" s="16">
        <f>(CC16+CD16)/(BX16+BY16)-1</f>
        <v>0.3760999999999999</v>
      </c>
      <c r="CG16" s="389" t="s">
        <v>387</v>
      </c>
      <c r="CH16" s="390"/>
      <c r="CI16" s="390"/>
      <c r="CJ16" s="390"/>
      <c r="CK16" s="390"/>
      <c r="CL16" s="390"/>
      <c r="CM16" s="390"/>
      <c r="CN16" s="391"/>
      <c r="CP16" s="208"/>
      <c r="CQ16" s="208"/>
      <c r="CR16" s="208"/>
      <c r="CS16" s="208"/>
      <c r="CT16" s="207"/>
      <c r="CV16" s="87">
        <v>11</v>
      </c>
      <c r="CW16" s="87">
        <v>14</v>
      </c>
      <c r="CX16" s="87">
        <f>CV16*1.32</f>
        <v>14.520000000000001</v>
      </c>
      <c r="CY16" s="87">
        <f>CW16*1.32</f>
        <v>18.48</v>
      </c>
      <c r="CZ16" s="16">
        <f>((CX16+CY16)/(CV16+CW16)-1)</f>
        <v>0.32000000000000006</v>
      </c>
      <c r="DA16" s="87">
        <f>CX16-(CX16*0.05)</f>
        <v>13.794</v>
      </c>
      <c r="DB16" s="87">
        <f>CY16-(CY16*0.05)</f>
        <v>17.556</v>
      </c>
      <c r="DC16" s="16">
        <f>(DA16+DB16)/(CV16+CW16)-1</f>
        <v>0.254</v>
      </c>
    </row>
    <row r="17" spans="1:107" ht="14.25">
      <c r="A17" s="3" t="s">
        <v>64</v>
      </c>
      <c r="B17" s="88">
        <v>8.25</v>
      </c>
      <c r="C17" s="88">
        <v>10.56</v>
      </c>
      <c r="D17" s="88">
        <v>12.23</v>
      </c>
      <c r="E17" s="88">
        <v>15.65</v>
      </c>
      <c r="F17" s="16">
        <v>0.4822</v>
      </c>
      <c r="H17" s="324" t="s">
        <v>261</v>
      </c>
      <c r="I17" s="325"/>
      <c r="J17" s="325"/>
      <c r="K17" s="325"/>
      <c r="L17" s="325"/>
      <c r="M17" s="325"/>
      <c r="N17" s="325"/>
      <c r="O17" s="326"/>
      <c r="Q17" s="312" t="s">
        <v>261</v>
      </c>
      <c r="R17" s="313"/>
      <c r="S17" s="313"/>
      <c r="T17" s="313"/>
      <c r="U17" s="313"/>
      <c r="V17" s="313"/>
      <c r="W17" s="313"/>
      <c r="X17" s="314"/>
      <c r="Z17" s="330" t="s">
        <v>261</v>
      </c>
      <c r="AA17" s="331"/>
      <c r="AB17" s="331"/>
      <c r="AC17" s="331"/>
      <c r="AD17" s="331"/>
      <c r="AE17" s="331"/>
      <c r="AF17" s="331"/>
      <c r="AG17" s="331"/>
      <c r="AH17" s="331"/>
      <c r="AI17" s="331"/>
      <c r="AJ17" s="331"/>
      <c r="AK17" s="331"/>
      <c r="AL17" s="332"/>
      <c r="AN17" s="327" t="s">
        <v>261</v>
      </c>
      <c r="AO17" s="328"/>
      <c r="AP17" s="328"/>
      <c r="AQ17" s="328"/>
      <c r="AR17" s="328"/>
      <c r="AS17" s="328"/>
      <c r="AT17" s="328"/>
      <c r="AU17" s="329"/>
      <c r="AW17" s="333" t="s">
        <v>261</v>
      </c>
      <c r="AX17" s="334"/>
      <c r="AY17" s="334"/>
      <c r="AZ17" s="334"/>
      <c r="BA17" s="334"/>
      <c r="BB17" s="334"/>
      <c r="BC17" s="334"/>
      <c r="BD17" s="335"/>
      <c r="BF17" s="336" t="s">
        <v>261</v>
      </c>
      <c r="BG17" s="337"/>
      <c r="BH17" s="337"/>
      <c r="BI17" s="337"/>
      <c r="BJ17" s="337"/>
      <c r="BK17" s="337"/>
      <c r="BL17" s="337"/>
      <c r="BM17" s="338"/>
      <c r="BO17" s="342" t="s">
        <v>261</v>
      </c>
      <c r="BP17" s="343"/>
      <c r="BQ17" s="343"/>
      <c r="BR17" s="343"/>
      <c r="BS17" s="343"/>
      <c r="BT17" s="343"/>
      <c r="BU17" s="343"/>
      <c r="BV17" s="344"/>
      <c r="BX17" s="339" t="s">
        <v>261</v>
      </c>
      <c r="BY17" s="340"/>
      <c r="BZ17" s="340"/>
      <c r="CA17" s="340"/>
      <c r="CB17" s="340"/>
      <c r="CC17" s="340"/>
      <c r="CD17" s="340"/>
      <c r="CE17" s="341"/>
      <c r="CG17" s="348" t="s">
        <v>261</v>
      </c>
      <c r="CH17" s="349"/>
      <c r="CI17" s="349"/>
      <c r="CJ17" s="349"/>
      <c r="CK17" s="349"/>
      <c r="CL17" s="349"/>
      <c r="CM17" s="349"/>
      <c r="CN17" s="350"/>
      <c r="CP17" s="351" t="s">
        <v>261</v>
      </c>
      <c r="CQ17" s="352"/>
      <c r="CR17" s="352"/>
      <c r="CS17" s="353"/>
      <c r="CT17" s="207"/>
      <c r="CV17" s="345" t="s">
        <v>261</v>
      </c>
      <c r="CW17" s="346"/>
      <c r="CX17" s="346"/>
      <c r="CY17" s="346"/>
      <c r="CZ17" s="346"/>
      <c r="DA17" s="346"/>
      <c r="DB17" s="346"/>
      <c r="DC17" s="347"/>
    </row>
    <row r="18" spans="1:107" ht="14.25">
      <c r="A18" s="3" t="s">
        <v>65</v>
      </c>
      <c r="B18" s="88">
        <v>8.8</v>
      </c>
      <c r="C18" s="88">
        <v>11.5</v>
      </c>
      <c r="D18" s="88">
        <v>13.04</v>
      </c>
      <c r="E18" s="88">
        <v>17.05</v>
      </c>
      <c r="F18" s="16">
        <v>0.4823</v>
      </c>
      <c r="H18" s="324" t="s">
        <v>261</v>
      </c>
      <c r="I18" s="325"/>
      <c r="J18" s="325"/>
      <c r="K18" s="325"/>
      <c r="L18" s="325"/>
      <c r="M18" s="325"/>
      <c r="N18" s="325"/>
      <c r="O18" s="326"/>
      <c r="Q18" s="312" t="s">
        <v>261</v>
      </c>
      <c r="R18" s="313"/>
      <c r="S18" s="313"/>
      <c r="T18" s="313"/>
      <c r="U18" s="313"/>
      <c r="V18" s="313"/>
      <c r="W18" s="313"/>
      <c r="X18" s="314"/>
      <c r="Z18" s="330" t="s">
        <v>261</v>
      </c>
      <c r="AA18" s="331"/>
      <c r="AB18" s="331"/>
      <c r="AC18" s="331"/>
      <c r="AD18" s="331"/>
      <c r="AE18" s="331"/>
      <c r="AF18" s="331"/>
      <c r="AG18" s="331"/>
      <c r="AH18" s="331"/>
      <c r="AI18" s="331"/>
      <c r="AJ18" s="331"/>
      <c r="AK18" s="331"/>
      <c r="AL18" s="332"/>
      <c r="AN18" s="327" t="s">
        <v>261</v>
      </c>
      <c r="AO18" s="328"/>
      <c r="AP18" s="328"/>
      <c r="AQ18" s="328"/>
      <c r="AR18" s="328"/>
      <c r="AS18" s="328"/>
      <c r="AT18" s="328"/>
      <c r="AU18" s="329"/>
      <c r="AW18" s="333" t="s">
        <v>261</v>
      </c>
      <c r="AX18" s="334"/>
      <c r="AY18" s="334"/>
      <c r="AZ18" s="334"/>
      <c r="BA18" s="334"/>
      <c r="BB18" s="334"/>
      <c r="BC18" s="334"/>
      <c r="BD18" s="335"/>
      <c r="BF18" s="336" t="s">
        <v>261</v>
      </c>
      <c r="BG18" s="337"/>
      <c r="BH18" s="337"/>
      <c r="BI18" s="337"/>
      <c r="BJ18" s="337"/>
      <c r="BK18" s="337"/>
      <c r="BL18" s="337"/>
      <c r="BM18" s="338"/>
      <c r="BO18" s="342" t="s">
        <v>261</v>
      </c>
      <c r="BP18" s="343"/>
      <c r="BQ18" s="343"/>
      <c r="BR18" s="343"/>
      <c r="BS18" s="343"/>
      <c r="BT18" s="343"/>
      <c r="BU18" s="343"/>
      <c r="BV18" s="344"/>
      <c r="BX18" s="339" t="s">
        <v>261</v>
      </c>
      <c r="BY18" s="340"/>
      <c r="BZ18" s="340"/>
      <c r="CA18" s="340"/>
      <c r="CB18" s="340"/>
      <c r="CC18" s="340"/>
      <c r="CD18" s="340"/>
      <c r="CE18" s="341"/>
      <c r="CG18" s="348" t="s">
        <v>261</v>
      </c>
      <c r="CH18" s="349"/>
      <c r="CI18" s="349"/>
      <c r="CJ18" s="349"/>
      <c r="CK18" s="349"/>
      <c r="CL18" s="349"/>
      <c r="CM18" s="349"/>
      <c r="CN18" s="350"/>
      <c r="CP18" s="351" t="s">
        <v>261</v>
      </c>
      <c r="CQ18" s="352"/>
      <c r="CR18" s="352"/>
      <c r="CS18" s="353"/>
      <c r="CT18" s="207"/>
      <c r="CV18" s="345" t="s">
        <v>261</v>
      </c>
      <c r="CW18" s="346"/>
      <c r="CX18" s="346"/>
      <c r="CY18" s="346"/>
      <c r="CZ18" s="346"/>
      <c r="DA18" s="346"/>
      <c r="DB18" s="346"/>
      <c r="DC18" s="347"/>
    </row>
    <row r="19" spans="1:107" ht="14.25">
      <c r="A19" s="3" t="s">
        <v>66</v>
      </c>
      <c r="B19" s="88">
        <v>8.8</v>
      </c>
      <c r="C19" s="88">
        <v>10.82</v>
      </c>
      <c r="D19" s="88">
        <v>13.04</v>
      </c>
      <c r="E19" s="88">
        <v>16.04</v>
      </c>
      <c r="F19" s="16">
        <v>0.4822</v>
      </c>
      <c r="H19" s="324" t="s">
        <v>261</v>
      </c>
      <c r="I19" s="325"/>
      <c r="J19" s="325"/>
      <c r="K19" s="325"/>
      <c r="L19" s="325"/>
      <c r="M19" s="325"/>
      <c r="N19" s="325"/>
      <c r="O19" s="326"/>
      <c r="Q19" s="312" t="s">
        <v>261</v>
      </c>
      <c r="R19" s="313"/>
      <c r="S19" s="313"/>
      <c r="T19" s="313"/>
      <c r="U19" s="313"/>
      <c r="V19" s="313"/>
      <c r="W19" s="313"/>
      <c r="X19" s="314"/>
      <c r="Z19" s="330" t="s">
        <v>261</v>
      </c>
      <c r="AA19" s="331"/>
      <c r="AB19" s="331"/>
      <c r="AC19" s="331"/>
      <c r="AD19" s="331"/>
      <c r="AE19" s="331"/>
      <c r="AF19" s="331"/>
      <c r="AG19" s="331"/>
      <c r="AH19" s="331"/>
      <c r="AI19" s="331"/>
      <c r="AJ19" s="331"/>
      <c r="AK19" s="331"/>
      <c r="AL19" s="332"/>
      <c r="AN19" s="327" t="s">
        <v>261</v>
      </c>
      <c r="AO19" s="328"/>
      <c r="AP19" s="328"/>
      <c r="AQ19" s="328"/>
      <c r="AR19" s="328"/>
      <c r="AS19" s="328"/>
      <c r="AT19" s="328"/>
      <c r="AU19" s="329"/>
      <c r="AW19" s="333" t="s">
        <v>261</v>
      </c>
      <c r="AX19" s="334"/>
      <c r="AY19" s="334"/>
      <c r="AZ19" s="334"/>
      <c r="BA19" s="334"/>
      <c r="BB19" s="334"/>
      <c r="BC19" s="334"/>
      <c r="BD19" s="335"/>
      <c r="BF19" s="336" t="s">
        <v>261</v>
      </c>
      <c r="BG19" s="337"/>
      <c r="BH19" s="337"/>
      <c r="BI19" s="337"/>
      <c r="BJ19" s="337"/>
      <c r="BK19" s="337"/>
      <c r="BL19" s="337"/>
      <c r="BM19" s="338"/>
      <c r="BO19" s="342" t="s">
        <v>261</v>
      </c>
      <c r="BP19" s="343"/>
      <c r="BQ19" s="343"/>
      <c r="BR19" s="343"/>
      <c r="BS19" s="343"/>
      <c r="BT19" s="343"/>
      <c r="BU19" s="343"/>
      <c r="BV19" s="344"/>
      <c r="BX19" s="339" t="s">
        <v>261</v>
      </c>
      <c r="BY19" s="340"/>
      <c r="BZ19" s="340"/>
      <c r="CA19" s="340"/>
      <c r="CB19" s="340"/>
      <c r="CC19" s="340"/>
      <c r="CD19" s="340"/>
      <c r="CE19" s="341"/>
      <c r="CG19" s="348" t="s">
        <v>261</v>
      </c>
      <c r="CH19" s="349"/>
      <c r="CI19" s="349"/>
      <c r="CJ19" s="349"/>
      <c r="CK19" s="349"/>
      <c r="CL19" s="349"/>
      <c r="CM19" s="349"/>
      <c r="CN19" s="350"/>
      <c r="CP19" s="351" t="s">
        <v>261</v>
      </c>
      <c r="CQ19" s="352"/>
      <c r="CR19" s="352"/>
      <c r="CS19" s="353"/>
      <c r="CT19" s="207"/>
      <c r="CV19" s="345" t="s">
        <v>261</v>
      </c>
      <c r="CW19" s="346"/>
      <c r="CX19" s="346"/>
      <c r="CY19" s="346"/>
      <c r="CZ19" s="346"/>
      <c r="DA19" s="346"/>
      <c r="DB19" s="346"/>
      <c r="DC19" s="347"/>
    </row>
    <row r="20" spans="1:107" ht="14.25">
      <c r="A20" s="6" t="s">
        <v>67</v>
      </c>
      <c r="B20" s="88">
        <v>9.54</v>
      </c>
      <c r="C20" s="88">
        <v>13.33</v>
      </c>
      <c r="D20" s="88">
        <v>14.14</v>
      </c>
      <c r="E20" s="88">
        <v>19.75</v>
      </c>
      <c r="F20" s="16">
        <v>0.4819</v>
      </c>
      <c r="H20" s="324" t="s">
        <v>261</v>
      </c>
      <c r="I20" s="325"/>
      <c r="J20" s="325"/>
      <c r="K20" s="325"/>
      <c r="L20" s="325"/>
      <c r="M20" s="325"/>
      <c r="N20" s="325"/>
      <c r="O20" s="326"/>
      <c r="Q20" s="312" t="s">
        <v>261</v>
      </c>
      <c r="R20" s="313"/>
      <c r="S20" s="313"/>
      <c r="T20" s="313"/>
      <c r="U20" s="313"/>
      <c r="V20" s="313"/>
      <c r="W20" s="313"/>
      <c r="X20" s="314"/>
      <c r="Z20" s="330" t="s">
        <v>261</v>
      </c>
      <c r="AA20" s="331"/>
      <c r="AB20" s="331"/>
      <c r="AC20" s="331"/>
      <c r="AD20" s="331"/>
      <c r="AE20" s="331"/>
      <c r="AF20" s="331"/>
      <c r="AG20" s="331"/>
      <c r="AH20" s="331"/>
      <c r="AI20" s="331"/>
      <c r="AJ20" s="331"/>
      <c r="AK20" s="331"/>
      <c r="AL20" s="332"/>
      <c r="AN20" s="327" t="s">
        <v>261</v>
      </c>
      <c r="AO20" s="328"/>
      <c r="AP20" s="328"/>
      <c r="AQ20" s="328"/>
      <c r="AR20" s="328"/>
      <c r="AS20" s="328"/>
      <c r="AT20" s="328"/>
      <c r="AU20" s="329"/>
      <c r="AW20" s="333" t="s">
        <v>261</v>
      </c>
      <c r="AX20" s="334"/>
      <c r="AY20" s="334"/>
      <c r="AZ20" s="334"/>
      <c r="BA20" s="334"/>
      <c r="BB20" s="334"/>
      <c r="BC20" s="334"/>
      <c r="BD20" s="335"/>
      <c r="BF20" s="336" t="s">
        <v>261</v>
      </c>
      <c r="BG20" s="337"/>
      <c r="BH20" s="337"/>
      <c r="BI20" s="337"/>
      <c r="BJ20" s="337"/>
      <c r="BK20" s="337"/>
      <c r="BL20" s="337"/>
      <c r="BM20" s="338"/>
      <c r="BO20" s="342" t="s">
        <v>261</v>
      </c>
      <c r="BP20" s="343"/>
      <c r="BQ20" s="343"/>
      <c r="BR20" s="343"/>
      <c r="BS20" s="343"/>
      <c r="BT20" s="343"/>
      <c r="BU20" s="343"/>
      <c r="BV20" s="344"/>
      <c r="BX20" s="339" t="s">
        <v>261</v>
      </c>
      <c r="BY20" s="340"/>
      <c r="BZ20" s="340"/>
      <c r="CA20" s="340"/>
      <c r="CB20" s="340"/>
      <c r="CC20" s="340"/>
      <c r="CD20" s="340"/>
      <c r="CE20" s="341"/>
      <c r="CG20" s="348" t="s">
        <v>261</v>
      </c>
      <c r="CH20" s="349"/>
      <c r="CI20" s="349"/>
      <c r="CJ20" s="349"/>
      <c r="CK20" s="349"/>
      <c r="CL20" s="349"/>
      <c r="CM20" s="349"/>
      <c r="CN20" s="350"/>
      <c r="CP20" s="351" t="s">
        <v>261</v>
      </c>
      <c r="CQ20" s="352"/>
      <c r="CR20" s="352"/>
      <c r="CS20" s="353"/>
      <c r="CT20" s="207"/>
      <c r="CV20" s="345" t="s">
        <v>261</v>
      </c>
      <c r="CW20" s="346"/>
      <c r="CX20" s="346"/>
      <c r="CY20" s="346"/>
      <c r="CZ20" s="346"/>
      <c r="DA20" s="346"/>
      <c r="DB20" s="346"/>
      <c r="DC20" s="347"/>
    </row>
    <row r="21" spans="1:107" ht="14.25">
      <c r="A21" s="6" t="s">
        <v>68</v>
      </c>
      <c r="B21" s="88">
        <v>9.21</v>
      </c>
      <c r="C21" s="88">
        <v>14.28</v>
      </c>
      <c r="D21" s="88">
        <v>13.65</v>
      </c>
      <c r="E21" s="88">
        <v>21.16</v>
      </c>
      <c r="F21" s="16">
        <v>0.4819</v>
      </c>
      <c r="H21" s="324" t="s">
        <v>261</v>
      </c>
      <c r="I21" s="325"/>
      <c r="J21" s="325"/>
      <c r="K21" s="325"/>
      <c r="L21" s="325"/>
      <c r="M21" s="325"/>
      <c r="N21" s="325"/>
      <c r="O21" s="326"/>
      <c r="Q21" s="312" t="s">
        <v>261</v>
      </c>
      <c r="R21" s="313"/>
      <c r="S21" s="313"/>
      <c r="T21" s="313"/>
      <c r="U21" s="313"/>
      <c r="V21" s="313"/>
      <c r="W21" s="313"/>
      <c r="X21" s="314"/>
      <c r="Z21" s="330" t="s">
        <v>261</v>
      </c>
      <c r="AA21" s="331"/>
      <c r="AB21" s="331"/>
      <c r="AC21" s="331"/>
      <c r="AD21" s="331"/>
      <c r="AE21" s="331"/>
      <c r="AF21" s="331"/>
      <c r="AG21" s="331"/>
      <c r="AH21" s="331"/>
      <c r="AI21" s="331"/>
      <c r="AJ21" s="331"/>
      <c r="AK21" s="331"/>
      <c r="AL21" s="332"/>
      <c r="AN21" s="327" t="s">
        <v>261</v>
      </c>
      <c r="AO21" s="328"/>
      <c r="AP21" s="328"/>
      <c r="AQ21" s="328"/>
      <c r="AR21" s="328"/>
      <c r="AS21" s="328"/>
      <c r="AT21" s="328"/>
      <c r="AU21" s="329"/>
      <c r="AW21" s="333" t="s">
        <v>261</v>
      </c>
      <c r="AX21" s="334"/>
      <c r="AY21" s="334"/>
      <c r="AZ21" s="334"/>
      <c r="BA21" s="334"/>
      <c r="BB21" s="334"/>
      <c r="BC21" s="334"/>
      <c r="BD21" s="335"/>
      <c r="BF21" s="336" t="s">
        <v>261</v>
      </c>
      <c r="BG21" s="337"/>
      <c r="BH21" s="337"/>
      <c r="BI21" s="337"/>
      <c r="BJ21" s="337"/>
      <c r="BK21" s="337"/>
      <c r="BL21" s="337"/>
      <c r="BM21" s="338"/>
      <c r="BO21" s="342" t="s">
        <v>261</v>
      </c>
      <c r="BP21" s="343"/>
      <c r="BQ21" s="343"/>
      <c r="BR21" s="343"/>
      <c r="BS21" s="343"/>
      <c r="BT21" s="343"/>
      <c r="BU21" s="343"/>
      <c r="BV21" s="344"/>
      <c r="BX21" s="339" t="s">
        <v>261</v>
      </c>
      <c r="BY21" s="340"/>
      <c r="BZ21" s="340"/>
      <c r="CA21" s="340"/>
      <c r="CB21" s="340"/>
      <c r="CC21" s="340"/>
      <c r="CD21" s="340"/>
      <c r="CE21" s="341"/>
      <c r="CG21" s="348" t="s">
        <v>261</v>
      </c>
      <c r="CH21" s="349"/>
      <c r="CI21" s="349"/>
      <c r="CJ21" s="349"/>
      <c r="CK21" s="349"/>
      <c r="CL21" s="349"/>
      <c r="CM21" s="349"/>
      <c r="CN21" s="350"/>
      <c r="CP21" s="351" t="s">
        <v>261</v>
      </c>
      <c r="CQ21" s="352"/>
      <c r="CR21" s="352"/>
      <c r="CS21" s="353"/>
      <c r="CT21" s="207"/>
      <c r="CV21" s="345" t="s">
        <v>261</v>
      </c>
      <c r="CW21" s="346"/>
      <c r="CX21" s="346"/>
      <c r="CY21" s="346"/>
      <c r="CZ21" s="346"/>
      <c r="DA21" s="346"/>
      <c r="DB21" s="346"/>
      <c r="DC21" s="347"/>
    </row>
    <row r="22" spans="1:107" ht="14.25">
      <c r="A22" s="6" t="s">
        <v>262</v>
      </c>
      <c r="B22" s="88">
        <v>15.12</v>
      </c>
      <c r="C22" s="88">
        <v>21.29</v>
      </c>
      <c r="D22" s="88">
        <v>22.42</v>
      </c>
      <c r="E22" s="88">
        <v>28.37</v>
      </c>
      <c r="F22" s="16">
        <v>0.3949</v>
      </c>
      <c r="H22" s="324" t="s">
        <v>261</v>
      </c>
      <c r="I22" s="325"/>
      <c r="J22" s="325"/>
      <c r="K22" s="325"/>
      <c r="L22" s="325"/>
      <c r="M22" s="325"/>
      <c r="N22" s="325"/>
      <c r="O22" s="326"/>
      <c r="Q22" s="312" t="s">
        <v>261</v>
      </c>
      <c r="R22" s="313"/>
      <c r="S22" s="313"/>
      <c r="T22" s="313"/>
      <c r="U22" s="313"/>
      <c r="V22" s="313"/>
      <c r="W22" s="313"/>
      <c r="X22" s="314"/>
      <c r="Z22" s="330" t="s">
        <v>261</v>
      </c>
      <c r="AA22" s="331"/>
      <c r="AB22" s="331"/>
      <c r="AC22" s="331"/>
      <c r="AD22" s="331"/>
      <c r="AE22" s="331"/>
      <c r="AF22" s="331"/>
      <c r="AG22" s="331"/>
      <c r="AH22" s="331"/>
      <c r="AI22" s="331"/>
      <c r="AJ22" s="331"/>
      <c r="AK22" s="331"/>
      <c r="AL22" s="332"/>
      <c r="AN22" s="327" t="s">
        <v>261</v>
      </c>
      <c r="AO22" s="328"/>
      <c r="AP22" s="328"/>
      <c r="AQ22" s="328"/>
      <c r="AR22" s="328"/>
      <c r="AS22" s="328"/>
      <c r="AT22" s="328"/>
      <c r="AU22" s="329"/>
      <c r="AW22" s="333" t="s">
        <v>261</v>
      </c>
      <c r="AX22" s="334"/>
      <c r="AY22" s="334"/>
      <c r="AZ22" s="334"/>
      <c r="BA22" s="334"/>
      <c r="BB22" s="334"/>
      <c r="BC22" s="334"/>
      <c r="BD22" s="335"/>
      <c r="BF22" s="336" t="s">
        <v>261</v>
      </c>
      <c r="BG22" s="337"/>
      <c r="BH22" s="337"/>
      <c r="BI22" s="337"/>
      <c r="BJ22" s="337"/>
      <c r="BK22" s="337"/>
      <c r="BL22" s="337"/>
      <c r="BM22" s="338"/>
      <c r="BO22" s="342" t="s">
        <v>261</v>
      </c>
      <c r="BP22" s="343"/>
      <c r="BQ22" s="343"/>
      <c r="BR22" s="343"/>
      <c r="BS22" s="343"/>
      <c r="BT22" s="343"/>
      <c r="BU22" s="343"/>
      <c r="BV22" s="344"/>
      <c r="BX22" s="339" t="s">
        <v>261</v>
      </c>
      <c r="BY22" s="340"/>
      <c r="BZ22" s="340"/>
      <c r="CA22" s="340"/>
      <c r="CB22" s="340"/>
      <c r="CC22" s="340"/>
      <c r="CD22" s="340"/>
      <c r="CE22" s="341"/>
      <c r="CG22" s="348" t="s">
        <v>261</v>
      </c>
      <c r="CH22" s="349"/>
      <c r="CI22" s="349"/>
      <c r="CJ22" s="349"/>
      <c r="CK22" s="349"/>
      <c r="CL22" s="349"/>
      <c r="CM22" s="349"/>
      <c r="CN22" s="350"/>
      <c r="CP22" s="351" t="s">
        <v>261</v>
      </c>
      <c r="CQ22" s="352"/>
      <c r="CR22" s="352"/>
      <c r="CS22" s="353"/>
      <c r="CT22" s="207"/>
      <c r="CV22" s="345" t="s">
        <v>261</v>
      </c>
      <c r="CW22" s="346"/>
      <c r="CX22" s="346"/>
      <c r="CY22" s="346"/>
      <c r="CZ22" s="346"/>
      <c r="DA22" s="346"/>
      <c r="DB22" s="346"/>
      <c r="DC22" s="347"/>
    </row>
    <row r="23" spans="1:107" ht="14.25">
      <c r="A23" s="3" t="s">
        <v>69</v>
      </c>
      <c r="B23" s="88">
        <v>8.8</v>
      </c>
      <c r="C23" s="88">
        <v>10.24</v>
      </c>
      <c r="D23" s="88">
        <v>13.04</v>
      </c>
      <c r="E23" s="88">
        <v>15.18</v>
      </c>
      <c r="F23" s="16">
        <v>0.4821</v>
      </c>
      <c r="H23" s="324" t="s">
        <v>261</v>
      </c>
      <c r="I23" s="325"/>
      <c r="J23" s="325"/>
      <c r="K23" s="325"/>
      <c r="L23" s="325"/>
      <c r="M23" s="325"/>
      <c r="N23" s="325"/>
      <c r="O23" s="326"/>
      <c r="Q23" s="312" t="s">
        <v>261</v>
      </c>
      <c r="R23" s="313"/>
      <c r="S23" s="313"/>
      <c r="T23" s="313"/>
      <c r="U23" s="313"/>
      <c r="V23" s="313"/>
      <c r="W23" s="313"/>
      <c r="X23" s="314"/>
      <c r="Z23" s="330" t="s">
        <v>261</v>
      </c>
      <c r="AA23" s="331"/>
      <c r="AB23" s="331"/>
      <c r="AC23" s="331"/>
      <c r="AD23" s="331"/>
      <c r="AE23" s="331"/>
      <c r="AF23" s="331"/>
      <c r="AG23" s="331"/>
      <c r="AH23" s="331"/>
      <c r="AI23" s="331"/>
      <c r="AJ23" s="331"/>
      <c r="AK23" s="331"/>
      <c r="AL23" s="332"/>
      <c r="AN23" s="327" t="s">
        <v>261</v>
      </c>
      <c r="AO23" s="328"/>
      <c r="AP23" s="328"/>
      <c r="AQ23" s="328"/>
      <c r="AR23" s="328"/>
      <c r="AS23" s="328"/>
      <c r="AT23" s="328"/>
      <c r="AU23" s="329"/>
      <c r="AW23" s="333" t="s">
        <v>261</v>
      </c>
      <c r="AX23" s="334"/>
      <c r="AY23" s="334"/>
      <c r="AZ23" s="334"/>
      <c r="BA23" s="334"/>
      <c r="BB23" s="334"/>
      <c r="BC23" s="334"/>
      <c r="BD23" s="335"/>
      <c r="BF23" s="336" t="s">
        <v>261</v>
      </c>
      <c r="BG23" s="337"/>
      <c r="BH23" s="337"/>
      <c r="BI23" s="337"/>
      <c r="BJ23" s="337"/>
      <c r="BK23" s="337"/>
      <c r="BL23" s="337"/>
      <c r="BM23" s="338"/>
      <c r="BO23" s="342" t="s">
        <v>261</v>
      </c>
      <c r="BP23" s="343"/>
      <c r="BQ23" s="343"/>
      <c r="BR23" s="343"/>
      <c r="BS23" s="343"/>
      <c r="BT23" s="343"/>
      <c r="BU23" s="343"/>
      <c r="BV23" s="344"/>
      <c r="BX23" s="339" t="s">
        <v>261</v>
      </c>
      <c r="BY23" s="340"/>
      <c r="BZ23" s="340"/>
      <c r="CA23" s="340"/>
      <c r="CB23" s="340"/>
      <c r="CC23" s="340"/>
      <c r="CD23" s="340"/>
      <c r="CE23" s="341"/>
      <c r="CG23" s="348" t="s">
        <v>261</v>
      </c>
      <c r="CH23" s="349"/>
      <c r="CI23" s="349"/>
      <c r="CJ23" s="349"/>
      <c r="CK23" s="349"/>
      <c r="CL23" s="349"/>
      <c r="CM23" s="349"/>
      <c r="CN23" s="350"/>
      <c r="CP23" s="351" t="s">
        <v>261</v>
      </c>
      <c r="CQ23" s="352"/>
      <c r="CR23" s="352"/>
      <c r="CS23" s="353"/>
      <c r="CT23" s="207"/>
      <c r="CV23" s="345" t="s">
        <v>261</v>
      </c>
      <c r="CW23" s="346"/>
      <c r="CX23" s="346"/>
      <c r="CY23" s="346"/>
      <c r="CZ23" s="346"/>
      <c r="DA23" s="346"/>
      <c r="DB23" s="346"/>
      <c r="DC23" s="347"/>
    </row>
    <row r="24" spans="1:107" ht="14.25">
      <c r="A24" s="3" t="s">
        <v>70</v>
      </c>
      <c r="B24" s="88">
        <v>16.67</v>
      </c>
      <c r="C24" s="88">
        <v>24.82</v>
      </c>
      <c r="D24" s="88">
        <v>24.7</v>
      </c>
      <c r="E24" s="88">
        <v>36.78</v>
      </c>
      <c r="F24" s="16">
        <v>0.4818</v>
      </c>
      <c r="H24" s="324" t="s">
        <v>261</v>
      </c>
      <c r="I24" s="325"/>
      <c r="J24" s="325"/>
      <c r="K24" s="325"/>
      <c r="L24" s="325"/>
      <c r="M24" s="325"/>
      <c r="N24" s="325"/>
      <c r="O24" s="326"/>
      <c r="Q24" s="312" t="s">
        <v>261</v>
      </c>
      <c r="R24" s="313"/>
      <c r="S24" s="313"/>
      <c r="T24" s="313"/>
      <c r="U24" s="313"/>
      <c r="V24" s="313"/>
      <c r="W24" s="313"/>
      <c r="X24" s="314"/>
      <c r="Z24" s="330" t="s">
        <v>261</v>
      </c>
      <c r="AA24" s="331"/>
      <c r="AB24" s="331"/>
      <c r="AC24" s="331"/>
      <c r="AD24" s="331"/>
      <c r="AE24" s="331"/>
      <c r="AF24" s="331"/>
      <c r="AG24" s="331"/>
      <c r="AH24" s="331"/>
      <c r="AI24" s="331"/>
      <c r="AJ24" s="331"/>
      <c r="AK24" s="331"/>
      <c r="AL24" s="332"/>
      <c r="AN24" s="327" t="s">
        <v>261</v>
      </c>
      <c r="AO24" s="328"/>
      <c r="AP24" s="328"/>
      <c r="AQ24" s="328"/>
      <c r="AR24" s="328"/>
      <c r="AS24" s="328"/>
      <c r="AT24" s="328"/>
      <c r="AU24" s="329"/>
      <c r="AW24" s="333" t="s">
        <v>261</v>
      </c>
      <c r="AX24" s="334"/>
      <c r="AY24" s="334"/>
      <c r="AZ24" s="334"/>
      <c r="BA24" s="334"/>
      <c r="BB24" s="334"/>
      <c r="BC24" s="334"/>
      <c r="BD24" s="335"/>
      <c r="BF24" s="336" t="s">
        <v>261</v>
      </c>
      <c r="BG24" s="337"/>
      <c r="BH24" s="337"/>
      <c r="BI24" s="337"/>
      <c r="BJ24" s="337"/>
      <c r="BK24" s="337"/>
      <c r="BL24" s="337"/>
      <c r="BM24" s="338"/>
      <c r="BO24" s="342" t="s">
        <v>261</v>
      </c>
      <c r="BP24" s="343"/>
      <c r="BQ24" s="343"/>
      <c r="BR24" s="343"/>
      <c r="BS24" s="343"/>
      <c r="BT24" s="343"/>
      <c r="BU24" s="343"/>
      <c r="BV24" s="344"/>
      <c r="BX24" s="339" t="s">
        <v>261</v>
      </c>
      <c r="BY24" s="340"/>
      <c r="BZ24" s="340"/>
      <c r="CA24" s="340"/>
      <c r="CB24" s="340"/>
      <c r="CC24" s="340"/>
      <c r="CD24" s="340"/>
      <c r="CE24" s="341"/>
      <c r="CG24" s="348" t="s">
        <v>261</v>
      </c>
      <c r="CH24" s="349"/>
      <c r="CI24" s="349"/>
      <c r="CJ24" s="349"/>
      <c r="CK24" s="349"/>
      <c r="CL24" s="349"/>
      <c r="CM24" s="349"/>
      <c r="CN24" s="350"/>
      <c r="CP24" s="351" t="s">
        <v>261</v>
      </c>
      <c r="CQ24" s="352"/>
      <c r="CR24" s="352"/>
      <c r="CS24" s="353"/>
      <c r="CT24" s="207"/>
      <c r="CV24" s="345" t="s">
        <v>261</v>
      </c>
      <c r="CW24" s="346"/>
      <c r="CX24" s="346"/>
      <c r="CY24" s="346"/>
      <c r="CZ24" s="346"/>
      <c r="DA24" s="346"/>
      <c r="DB24" s="346"/>
      <c r="DC24" s="347"/>
    </row>
    <row r="25" spans="1:107" ht="14.25">
      <c r="A25" s="23" t="s">
        <v>71</v>
      </c>
      <c r="B25" s="354"/>
      <c r="C25" s="355"/>
      <c r="D25" s="355"/>
      <c r="E25" s="355"/>
      <c r="F25" s="356"/>
      <c r="H25" s="354"/>
      <c r="I25" s="355"/>
      <c r="J25" s="355"/>
      <c r="K25" s="355"/>
      <c r="L25" s="356"/>
      <c r="M25" s="204"/>
      <c r="N25" s="204"/>
      <c r="O25" s="194"/>
      <c r="Q25" s="354"/>
      <c r="R25" s="355"/>
      <c r="S25" s="355"/>
      <c r="T25" s="355"/>
      <c r="U25" s="356"/>
      <c r="V25" s="204"/>
      <c r="W25" s="204"/>
      <c r="X25" s="194"/>
      <c r="Z25" s="372"/>
      <c r="AA25" s="372"/>
      <c r="AB25" s="372"/>
      <c r="AC25" s="372"/>
      <c r="AD25" s="372"/>
      <c r="AE25" s="372"/>
      <c r="AF25" s="372"/>
      <c r="AG25" s="372"/>
      <c r="AH25" s="372"/>
      <c r="AI25" s="372"/>
      <c r="AJ25" s="204"/>
      <c r="AK25" s="204"/>
      <c r="AL25" s="194"/>
      <c r="AN25" s="195"/>
      <c r="AO25" s="196"/>
      <c r="AP25" s="196"/>
      <c r="AQ25" s="196"/>
      <c r="AR25" s="197"/>
      <c r="AS25" s="223"/>
      <c r="AT25" s="223"/>
      <c r="AU25" s="224"/>
      <c r="AW25" s="354"/>
      <c r="AX25" s="355"/>
      <c r="AY25" s="355"/>
      <c r="AZ25" s="355"/>
      <c r="BA25" s="356"/>
      <c r="BB25" s="193"/>
      <c r="BC25" s="193"/>
      <c r="BD25" s="187"/>
      <c r="BF25" s="354"/>
      <c r="BG25" s="355"/>
      <c r="BH25" s="355"/>
      <c r="BI25" s="355"/>
      <c r="BJ25" s="355"/>
      <c r="BK25" s="204"/>
      <c r="BL25" s="204"/>
      <c r="BM25" s="194"/>
      <c r="BO25" s="321"/>
      <c r="BP25" s="322"/>
      <c r="BQ25" s="322"/>
      <c r="BR25" s="322"/>
      <c r="BS25" s="322"/>
      <c r="BT25" s="204"/>
      <c r="BU25" s="204"/>
      <c r="BV25" s="194"/>
      <c r="BX25" s="354"/>
      <c r="BY25" s="355"/>
      <c r="BZ25" s="355"/>
      <c r="CA25" s="355"/>
      <c r="CB25" s="355"/>
      <c r="CC25" s="204"/>
      <c r="CD25" s="204"/>
      <c r="CE25" s="194"/>
      <c r="CG25" s="354"/>
      <c r="CH25" s="355"/>
      <c r="CI25" s="355"/>
      <c r="CJ25" s="355"/>
      <c r="CK25" s="355"/>
      <c r="CL25" s="204"/>
      <c r="CM25" s="204"/>
      <c r="CN25" s="194"/>
      <c r="CP25" s="375"/>
      <c r="CQ25" s="376"/>
      <c r="CR25" s="376"/>
      <c r="CS25" s="376"/>
      <c r="CT25" s="402"/>
      <c r="CV25" s="354"/>
      <c r="CW25" s="355"/>
      <c r="CX25" s="355"/>
      <c r="CY25" s="355"/>
      <c r="CZ25" s="355"/>
      <c r="DA25" s="355"/>
      <c r="DB25" s="355"/>
      <c r="DC25" s="356"/>
    </row>
    <row r="26" spans="1:107" ht="14.25">
      <c r="A26" s="3" t="s">
        <v>72</v>
      </c>
      <c r="B26" s="67"/>
      <c r="C26" s="67"/>
      <c r="D26" s="67"/>
      <c r="E26" s="67"/>
      <c r="F26" s="16"/>
      <c r="H26" s="70">
        <v>9</v>
      </c>
      <c r="I26" s="70">
        <v>12</v>
      </c>
      <c r="J26" s="209">
        <f>H26*1.34</f>
        <v>12.06</v>
      </c>
      <c r="K26" s="209">
        <f>I26*1.34</f>
        <v>16.080000000000002</v>
      </c>
      <c r="L26" s="207">
        <v>0.34</v>
      </c>
      <c r="M26" s="70">
        <f aca="true" t="shared" si="2" ref="M26:M39">J26-(J26*0.015)</f>
        <v>11.879100000000001</v>
      </c>
      <c r="N26" s="70">
        <f aca="true" t="shared" si="3" ref="N26:N39">K26-(K26*0.015)</f>
        <v>15.838800000000003</v>
      </c>
      <c r="O26" s="16">
        <f aca="true" t="shared" si="4" ref="O26:O39">(M26+N26)/(H26+I26)-1</f>
        <v>0.3199000000000001</v>
      </c>
      <c r="Q26" s="69">
        <v>9</v>
      </c>
      <c r="R26" s="69">
        <v>14</v>
      </c>
      <c r="S26" s="214">
        <v>12.15</v>
      </c>
      <c r="T26" s="214">
        <v>18.89</v>
      </c>
      <c r="U26" s="207">
        <v>0.3496</v>
      </c>
      <c r="V26" s="69">
        <f>Q26+(Q26*X26)</f>
        <v>12.0555</v>
      </c>
      <c r="W26" s="69">
        <f>R26+(R26*X26)</f>
        <v>18.753</v>
      </c>
      <c r="X26" s="16">
        <v>0.3395</v>
      </c>
      <c r="Z26" s="215">
        <v>34.948499999999996</v>
      </c>
      <c r="AA26" s="215">
        <v>48.829</v>
      </c>
      <c r="AB26" s="215">
        <v>46.9002957884777</v>
      </c>
      <c r="AC26" s="215">
        <v>65.31565670311186</v>
      </c>
      <c r="AD26" s="207">
        <v>0.3395</v>
      </c>
      <c r="AE26" s="257">
        <v>11</v>
      </c>
      <c r="AF26" s="257">
        <v>48.829</v>
      </c>
      <c r="AG26" s="215">
        <f aca="true" t="shared" si="5" ref="AG26:AG39">(AE26*AD26)+AE26</f>
        <v>14.7345</v>
      </c>
      <c r="AH26" s="215">
        <v>65.31565670311186</v>
      </c>
      <c r="AI26" s="207">
        <f aca="true" t="shared" si="6" ref="AI26:AI39">((AG26+AH26)/(AE26+AF26)-1)</f>
        <v>0.33798252859168376</v>
      </c>
      <c r="AJ26" s="72">
        <f aca="true" t="shared" si="7" ref="AJ26:AK39">AG26-(AG26*0.05)</f>
        <v>13.997775</v>
      </c>
      <c r="AK26" s="72">
        <f t="shared" si="7"/>
        <v>62.049873867956265</v>
      </c>
      <c r="AL26" s="16">
        <f aca="true" t="shared" si="8" ref="AL26:AL39">(AJ26+AK26)/(AE26+AF26)-1</f>
        <v>0.2710834021620998</v>
      </c>
      <c r="AN26" s="78">
        <v>9</v>
      </c>
      <c r="AO26" s="78">
        <v>11</v>
      </c>
      <c r="AP26" s="217">
        <v>12.24</v>
      </c>
      <c r="AQ26" s="217">
        <v>14.96</v>
      </c>
      <c r="AR26" s="207">
        <v>0.36</v>
      </c>
      <c r="AS26" s="78">
        <f aca="true" t="shared" si="9" ref="AS26:AT39">AP26-(AP26*0.025)</f>
        <v>11.934000000000001</v>
      </c>
      <c r="AT26" s="78">
        <f t="shared" si="9"/>
        <v>14.586</v>
      </c>
      <c r="AU26" s="16">
        <f aca="true" t="shared" si="10" ref="AU26:AU39">(AS26+AT26)/(AN26+AO26)-1</f>
        <v>0.32600000000000007</v>
      </c>
      <c r="AW26" s="79">
        <v>11</v>
      </c>
      <c r="AX26" s="79">
        <v>14.3</v>
      </c>
      <c r="AY26" s="218">
        <v>16.17</v>
      </c>
      <c r="AZ26" s="218">
        <v>21.02</v>
      </c>
      <c r="BA26" s="207">
        <f aca="true" t="shared" si="11" ref="BA26:BA39">((AY26+AZ26)/(AW26+AX26)-1)</f>
        <v>0.46996047430830035</v>
      </c>
      <c r="BB26" s="79">
        <f aca="true" t="shared" si="12" ref="BB26:BB39">AY26-(AY26*0.05)</f>
        <v>15.361500000000001</v>
      </c>
      <c r="BC26" s="79">
        <f aca="true" t="shared" si="13" ref="BC26:BC39">AZ26-(AZ26*0.05)</f>
        <v>19.969</v>
      </c>
      <c r="BD26" s="16">
        <f aca="true" t="shared" si="14" ref="BD26:BD39">(BB26+BC26)/(AW26+AX26)-1</f>
        <v>0.3964624505928853</v>
      </c>
      <c r="BF26" s="80">
        <v>10</v>
      </c>
      <c r="BG26" s="80">
        <v>13</v>
      </c>
      <c r="BH26" s="219">
        <v>13.75</v>
      </c>
      <c r="BI26" s="219">
        <v>17.88</v>
      </c>
      <c r="BJ26" s="207">
        <v>0.375</v>
      </c>
      <c r="BK26" s="80">
        <f aca="true" t="shared" si="15" ref="BK26:BK35">BH26-(BH26*0.025)</f>
        <v>13.40625</v>
      </c>
      <c r="BL26" s="80">
        <f aca="true" t="shared" si="16" ref="BL26:BL35">BI26-(BI26*0.025)</f>
        <v>17.433</v>
      </c>
      <c r="BM26" s="16">
        <f aca="true" t="shared" si="17" ref="BM26:BM35">(BK26+BL26)/(BF26+BG26)-1</f>
        <v>0.34083695652173907</v>
      </c>
      <c r="BO26" s="82">
        <v>12</v>
      </c>
      <c r="BP26" s="82">
        <v>14</v>
      </c>
      <c r="BQ26" s="220">
        <v>16.2</v>
      </c>
      <c r="BR26" s="220">
        <v>18.9</v>
      </c>
      <c r="BS26" s="286">
        <f t="shared" si="0"/>
        <v>0.34999999999999987</v>
      </c>
      <c r="BT26" s="82">
        <f aca="true" t="shared" si="18" ref="BT26:BT39">BQ26-(BQ26*0.015)</f>
        <v>15.956999999999999</v>
      </c>
      <c r="BU26" s="82">
        <f aca="true" t="shared" si="19" ref="BU26:BU39">BR26-(BR26*0.015)</f>
        <v>18.6165</v>
      </c>
      <c r="BV26" s="16">
        <f aca="true" t="shared" si="20" ref="BV26:BV39">(BT26+BU26)/(BO26+BP26)-1</f>
        <v>0.32974999999999977</v>
      </c>
      <c r="BX26" s="84">
        <v>9.5</v>
      </c>
      <c r="BY26" s="84">
        <v>15</v>
      </c>
      <c r="BZ26" s="221">
        <v>13.2</v>
      </c>
      <c r="CA26" s="221">
        <v>20.85</v>
      </c>
      <c r="CB26" s="207">
        <f t="shared" si="1"/>
        <v>0.3897959183673467</v>
      </c>
      <c r="CC26" s="84">
        <f aca="true" t="shared" si="21" ref="CC26:CC39">BZ26-(BZ26*0.01)</f>
        <v>13.068</v>
      </c>
      <c r="CD26" s="84">
        <f aca="true" t="shared" si="22" ref="CD26:CD39">CA26-(CA26*0.01)</f>
        <v>20.6415</v>
      </c>
      <c r="CE26" s="16">
        <f aca="true" t="shared" si="23" ref="CE26:CE39">(CC26+CD26)/(BX26+BY26)-1</f>
        <v>0.3758979591836733</v>
      </c>
      <c r="CG26" s="86">
        <v>10</v>
      </c>
      <c r="CH26" s="86">
        <v>13</v>
      </c>
      <c r="CI26" s="222">
        <v>13.55</v>
      </c>
      <c r="CJ26" s="222">
        <v>17.615</v>
      </c>
      <c r="CK26" s="207">
        <f>((CI26+CJ26)/(CG26+CH26)-1)</f>
        <v>0.355</v>
      </c>
      <c r="CL26" s="85">
        <f>CI26-(CI26*0.015)</f>
        <v>13.34675</v>
      </c>
      <c r="CM26" s="85">
        <f>CJ26-(CJ26*0.015)</f>
        <v>17.350775</v>
      </c>
      <c r="CN26" s="16">
        <f>(CL26+CM26)/(CG26+CH26)-1</f>
        <v>0.33467500000000006</v>
      </c>
      <c r="CP26" s="208">
        <v>11</v>
      </c>
      <c r="CQ26" s="208">
        <v>24.288</v>
      </c>
      <c r="CR26" s="208">
        <v>15.399999999999999</v>
      </c>
      <c r="CS26" s="208">
        <v>34.0032</v>
      </c>
      <c r="CT26" s="207">
        <v>0.4</v>
      </c>
      <c r="CV26" s="87">
        <v>11.5</v>
      </c>
      <c r="CW26" s="87">
        <v>15</v>
      </c>
      <c r="CX26" s="87">
        <f aca="true" t="shared" si="24" ref="CX26:CY39">CV26*1.32</f>
        <v>15.180000000000001</v>
      </c>
      <c r="CY26" s="87">
        <f t="shared" si="24"/>
        <v>19.8</v>
      </c>
      <c r="CZ26" s="16">
        <f aca="true" t="shared" si="25" ref="CZ26:CZ39">((CX26+CY26)/(CV26+CW26)-1)</f>
        <v>0.32000000000000006</v>
      </c>
      <c r="DA26" s="87">
        <f>CX26-(CX26*0.05)</f>
        <v>14.421000000000001</v>
      </c>
      <c r="DB26" s="87">
        <f>CY26-(CY26*0.05)</f>
        <v>18.810000000000002</v>
      </c>
      <c r="DC26" s="16">
        <f>(DA26+DB26)/(CV26+CW26)-1</f>
        <v>0.254</v>
      </c>
    </row>
    <row r="27" spans="1:107" ht="14.25">
      <c r="A27" s="3" t="s">
        <v>73</v>
      </c>
      <c r="B27" s="67"/>
      <c r="C27" s="67"/>
      <c r="D27" s="67"/>
      <c r="E27" s="67"/>
      <c r="F27" s="16"/>
      <c r="H27" s="70">
        <v>11</v>
      </c>
      <c r="I27" s="70">
        <v>13</v>
      </c>
      <c r="J27" s="209">
        <f aca="true" t="shared" si="26" ref="J27:K39">H27*1.34</f>
        <v>14.74</v>
      </c>
      <c r="K27" s="209">
        <f t="shared" si="26"/>
        <v>17.42</v>
      </c>
      <c r="L27" s="207">
        <v>0.34</v>
      </c>
      <c r="M27" s="70">
        <f t="shared" si="2"/>
        <v>14.5189</v>
      </c>
      <c r="N27" s="70">
        <f t="shared" si="3"/>
        <v>17.158700000000003</v>
      </c>
      <c r="O27" s="16">
        <f t="shared" si="4"/>
        <v>0.3199000000000003</v>
      </c>
      <c r="Q27" s="69">
        <v>10</v>
      </c>
      <c r="R27" s="69">
        <v>15</v>
      </c>
      <c r="S27" s="214">
        <v>13.5</v>
      </c>
      <c r="T27" s="214">
        <v>20.24</v>
      </c>
      <c r="U27" s="207">
        <v>0.3496</v>
      </c>
      <c r="V27" s="69">
        <f aca="true" t="shared" si="27" ref="V27:V39">Q27+(Q27*X27)</f>
        <v>13.395</v>
      </c>
      <c r="W27" s="69">
        <f aca="true" t="shared" si="28" ref="W27:W39">R27+(R27*X27)</f>
        <v>20.0925</v>
      </c>
      <c r="X27" s="16">
        <v>0.3395</v>
      </c>
      <c r="Z27" s="215">
        <v>26.288999999999998</v>
      </c>
      <c r="AA27" s="215">
        <v>37.271499999999996</v>
      </c>
      <c r="AB27" s="215">
        <v>35.41167377628258</v>
      </c>
      <c r="AC27" s="215">
        <v>49.98223688603868</v>
      </c>
      <c r="AD27" s="207">
        <v>0.3435</v>
      </c>
      <c r="AE27" s="257">
        <v>13</v>
      </c>
      <c r="AF27" s="257">
        <v>37.271499999999996</v>
      </c>
      <c r="AG27" s="215">
        <f t="shared" si="5"/>
        <v>17.4655</v>
      </c>
      <c r="AH27" s="215">
        <v>49.98223688603868</v>
      </c>
      <c r="AI27" s="207">
        <f t="shared" si="6"/>
        <v>0.3416694724851792</v>
      </c>
      <c r="AJ27" s="72">
        <f t="shared" si="7"/>
        <v>16.592225</v>
      </c>
      <c r="AK27" s="72">
        <f t="shared" si="7"/>
        <v>47.48312504173674</v>
      </c>
      <c r="AL27" s="16">
        <f t="shared" si="8"/>
        <v>0.27458599886092006</v>
      </c>
      <c r="AN27" s="78">
        <v>10</v>
      </c>
      <c r="AO27" s="78">
        <v>12</v>
      </c>
      <c r="AP27" s="217">
        <v>13.6</v>
      </c>
      <c r="AQ27" s="217">
        <v>16.32</v>
      </c>
      <c r="AR27" s="207">
        <v>0.36</v>
      </c>
      <c r="AS27" s="78">
        <f t="shared" si="9"/>
        <v>13.26</v>
      </c>
      <c r="AT27" s="78">
        <f t="shared" si="9"/>
        <v>15.912</v>
      </c>
      <c r="AU27" s="16">
        <f t="shared" si="10"/>
        <v>0.32600000000000007</v>
      </c>
      <c r="AW27" s="79">
        <v>12.1</v>
      </c>
      <c r="AX27" s="79">
        <v>16.5</v>
      </c>
      <c r="AY27" s="218">
        <v>17.79</v>
      </c>
      <c r="AZ27" s="218">
        <v>24.25</v>
      </c>
      <c r="BA27" s="207">
        <f t="shared" si="11"/>
        <v>0.4699300699300699</v>
      </c>
      <c r="BB27" s="79">
        <f t="shared" si="12"/>
        <v>16.9005</v>
      </c>
      <c r="BC27" s="79">
        <f t="shared" si="13"/>
        <v>23.0375</v>
      </c>
      <c r="BD27" s="16">
        <f t="shared" si="14"/>
        <v>0.39643356643356653</v>
      </c>
      <c r="BF27" s="80">
        <v>11</v>
      </c>
      <c r="BG27" s="80">
        <v>15</v>
      </c>
      <c r="BH27" s="219">
        <v>15.18</v>
      </c>
      <c r="BI27" s="219">
        <v>20.7</v>
      </c>
      <c r="BJ27" s="207">
        <v>0.38</v>
      </c>
      <c r="BK27" s="80">
        <f t="shared" si="15"/>
        <v>14.8005</v>
      </c>
      <c r="BL27" s="80">
        <f t="shared" si="16"/>
        <v>20.1825</v>
      </c>
      <c r="BM27" s="16">
        <f t="shared" si="17"/>
        <v>0.34550000000000014</v>
      </c>
      <c r="BO27" s="82">
        <v>12.5</v>
      </c>
      <c r="BP27" s="82">
        <v>15</v>
      </c>
      <c r="BQ27" s="220">
        <v>16.88</v>
      </c>
      <c r="BR27" s="220">
        <v>20.25</v>
      </c>
      <c r="BS27" s="286">
        <f t="shared" si="0"/>
        <v>0.3501818181818179</v>
      </c>
      <c r="BT27" s="82">
        <f t="shared" si="18"/>
        <v>16.6268</v>
      </c>
      <c r="BU27" s="82">
        <f t="shared" si="19"/>
        <v>19.94625</v>
      </c>
      <c r="BV27" s="16">
        <f t="shared" si="20"/>
        <v>0.3299290909090906</v>
      </c>
      <c r="BX27" s="84">
        <v>14.2</v>
      </c>
      <c r="BY27" s="84">
        <v>23</v>
      </c>
      <c r="BZ27" s="221">
        <v>19.74</v>
      </c>
      <c r="CA27" s="221">
        <v>31.97</v>
      </c>
      <c r="CB27" s="207">
        <f t="shared" si="1"/>
        <v>0.39005376344085985</v>
      </c>
      <c r="CC27" s="84">
        <f t="shared" si="21"/>
        <v>19.5426</v>
      </c>
      <c r="CD27" s="84">
        <f t="shared" si="22"/>
        <v>31.650299999999998</v>
      </c>
      <c r="CE27" s="16">
        <f t="shared" si="23"/>
        <v>0.3761532258064513</v>
      </c>
      <c r="CG27" s="86">
        <v>11.25</v>
      </c>
      <c r="CH27" s="86">
        <v>14.6</v>
      </c>
      <c r="CI27" s="222">
        <v>15.24375</v>
      </c>
      <c r="CJ27" s="222">
        <v>19.782999999999998</v>
      </c>
      <c r="CK27" s="207">
        <f aca="true" t="shared" si="29" ref="CK27:CK76">((CI27+CJ27)/(CG27+CH27)-1)</f>
        <v>0.355</v>
      </c>
      <c r="CL27" s="85">
        <f aca="true" t="shared" si="30" ref="CL27:CL39">CI27-(CI27*0.015)</f>
        <v>15.01509375</v>
      </c>
      <c r="CM27" s="85">
        <f aca="true" t="shared" si="31" ref="CM27:CM39">CJ27-(CJ27*0.015)</f>
        <v>19.486254999999996</v>
      </c>
      <c r="CN27" s="16">
        <f aca="true" t="shared" si="32" ref="CN27:CN39">(CL27+CM27)/(CG27+CH27)-1</f>
        <v>0.33467499999999983</v>
      </c>
      <c r="CP27" s="208">
        <v>12.100000000000001</v>
      </c>
      <c r="CQ27" s="208">
        <v>27.807</v>
      </c>
      <c r="CR27" s="208">
        <v>16.94</v>
      </c>
      <c r="CS27" s="208">
        <v>38.92979999999999</v>
      </c>
      <c r="CT27" s="207">
        <v>0.4</v>
      </c>
      <c r="CV27" s="87">
        <v>11</v>
      </c>
      <c r="CW27" s="87">
        <v>14</v>
      </c>
      <c r="CX27" s="87">
        <f t="shared" si="24"/>
        <v>14.520000000000001</v>
      </c>
      <c r="CY27" s="87">
        <f t="shared" si="24"/>
        <v>18.48</v>
      </c>
      <c r="CZ27" s="16">
        <f t="shared" si="25"/>
        <v>0.32000000000000006</v>
      </c>
      <c r="DA27" s="87">
        <f aca="true" t="shared" si="33" ref="DA27:DA39">CX27-(CX27*0.05)</f>
        <v>13.794</v>
      </c>
      <c r="DB27" s="87">
        <f aca="true" t="shared" si="34" ref="DB27:DB39">CY27-(CY27*0.05)</f>
        <v>17.556</v>
      </c>
      <c r="DC27" s="16">
        <f aca="true" t="shared" si="35" ref="DC27:DC39">(DA27+DB27)/(CV27+CW27)-1</f>
        <v>0.254</v>
      </c>
    </row>
    <row r="28" spans="1:107" ht="14.25">
      <c r="A28" s="3" t="s">
        <v>74</v>
      </c>
      <c r="B28" s="67"/>
      <c r="C28" s="67"/>
      <c r="D28" s="67"/>
      <c r="E28" s="67"/>
      <c r="F28" s="16"/>
      <c r="H28" s="70">
        <v>12</v>
      </c>
      <c r="I28" s="70">
        <v>15</v>
      </c>
      <c r="J28" s="209">
        <f t="shared" si="26"/>
        <v>16.080000000000002</v>
      </c>
      <c r="K28" s="209">
        <f t="shared" si="26"/>
        <v>20.1</v>
      </c>
      <c r="L28" s="207">
        <v>0.34</v>
      </c>
      <c r="M28" s="70">
        <f t="shared" si="2"/>
        <v>15.838800000000003</v>
      </c>
      <c r="N28" s="70">
        <f t="shared" si="3"/>
        <v>19.7985</v>
      </c>
      <c r="O28" s="16">
        <f t="shared" si="4"/>
        <v>0.3199000000000001</v>
      </c>
      <c r="Q28" s="69">
        <v>11</v>
      </c>
      <c r="R28" s="69">
        <v>16</v>
      </c>
      <c r="S28" s="214">
        <v>14.84</v>
      </c>
      <c r="T28" s="214">
        <v>21.6</v>
      </c>
      <c r="U28" s="207">
        <v>0.3496</v>
      </c>
      <c r="V28" s="69">
        <f t="shared" si="27"/>
        <v>14.7345</v>
      </c>
      <c r="W28" s="69">
        <f t="shared" si="28"/>
        <v>21.432000000000002</v>
      </c>
      <c r="X28" s="16">
        <v>0.3395</v>
      </c>
      <c r="Z28" s="215">
        <v>27.277999999999995</v>
      </c>
      <c r="AA28" s="215">
        <v>32.66</v>
      </c>
      <c r="AB28" s="215">
        <v>36.72378731286795</v>
      </c>
      <c r="AC28" s="215">
        <v>43.86412609335576</v>
      </c>
      <c r="AD28" s="207">
        <v>0.3445</v>
      </c>
      <c r="AE28" s="257">
        <v>15</v>
      </c>
      <c r="AF28" s="257">
        <v>32.66</v>
      </c>
      <c r="AG28" s="215">
        <f t="shared" si="5"/>
        <v>20.1675</v>
      </c>
      <c r="AH28" s="215">
        <v>43.86412609335576</v>
      </c>
      <c r="AI28" s="207">
        <f t="shared" si="6"/>
        <v>0.3435087304522819</v>
      </c>
      <c r="AJ28" s="72">
        <f t="shared" si="7"/>
        <v>19.159125</v>
      </c>
      <c r="AK28" s="72">
        <f t="shared" si="7"/>
        <v>41.67091978868797</v>
      </c>
      <c r="AL28" s="16">
        <f t="shared" si="8"/>
        <v>0.2763332939296679</v>
      </c>
      <c r="AN28" s="78">
        <v>12</v>
      </c>
      <c r="AO28" s="78">
        <v>14</v>
      </c>
      <c r="AP28" s="217">
        <v>16.32</v>
      </c>
      <c r="AQ28" s="217">
        <v>19.04</v>
      </c>
      <c r="AR28" s="207">
        <v>0.36</v>
      </c>
      <c r="AS28" s="78">
        <f t="shared" si="9"/>
        <v>15.912</v>
      </c>
      <c r="AT28" s="78">
        <f t="shared" si="9"/>
        <v>18.564</v>
      </c>
      <c r="AU28" s="16">
        <f t="shared" si="10"/>
        <v>0.32600000000000007</v>
      </c>
      <c r="AW28" s="79">
        <v>13.75</v>
      </c>
      <c r="AX28" s="79">
        <v>17.6</v>
      </c>
      <c r="AY28" s="218">
        <v>20.21</v>
      </c>
      <c r="AZ28" s="218">
        <v>25.87</v>
      </c>
      <c r="BA28" s="207">
        <f t="shared" si="11"/>
        <v>0.4698564593301435</v>
      </c>
      <c r="BB28" s="79">
        <f t="shared" si="12"/>
        <v>19.1995</v>
      </c>
      <c r="BC28" s="79">
        <f t="shared" si="13"/>
        <v>24.5765</v>
      </c>
      <c r="BD28" s="16">
        <f t="shared" si="14"/>
        <v>0.39636363636363625</v>
      </c>
      <c r="BF28" s="80">
        <v>12.5</v>
      </c>
      <c r="BG28" s="80">
        <v>16</v>
      </c>
      <c r="BH28" s="219">
        <v>17.06</v>
      </c>
      <c r="BI28" s="219">
        <v>21.84</v>
      </c>
      <c r="BJ28" s="207">
        <v>0.365</v>
      </c>
      <c r="BK28" s="80">
        <f t="shared" si="15"/>
        <v>16.633499999999998</v>
      </c>
      <c r="BL28" s="80">
        <f t="shared" si="16"/>
        <v>21.294</v>
      </c>
      <c r="BM28" s="16">
        <f t="shared" si="17"/>
        <v>0.3307894736842103</v>
      </c>
      <c r="BO28" s="82">
        <v>13.5</v>
      </c>
      <c r="BP28" s="82">
        <v>15.5</v>
      </c>
      <c r="BQ28" s="220">
        <v>18.23</v>
      </c>
      <c r="BR28" s="220">
        <v>20.93</v>
      </c>
      <c r="BS28" s="286">
        <f t="shared" si="0"/>
        <v>0.3503448275862069</v>
      </c>
      <c r="BT28" s="82">
        <f t="shared" si="18"/>
        <v>17.95655</v>
      </c>
      <c r="BU28" s="82">
        <f t="shared" si="19"/>
        <v>20.61605</v>
      </c>
      <c r="BV28" s="16">
        <f t="shared" si="20"/>
        <v>0.33008965517241373</v>
      </c>
      <c r="BX28" s="84">
        <v>16.5</v>
      </c>
      <c r="BY28" s="84">
        <v>25</v>
      </c>
      <c r="BZ28" s="221">
        <v>22.94</v>
      </c>
      <c r="CA28" s="221">
        <v>34.75</v>
      </c>
      <c r="CB28" s="207">
        <f t="shared" si="1"/>
        <v>0.39012048192771087</v>
      </c>
      <c r="CC28" s="84">
        <f t="shared" si="21"/>
        <v>22.710600000000003</v>
      </c>
      <c r="CD28" s="84">
        <f t="shared" si="22"/>
        <v>34.4025</v>
      </c>
      <c r="CE28" s="16">
        <f t="shared" si="23"/>
        <v>0.37621927710843384</v>
      </c>
      <c r="CG28" s="86">
        <v>11</v>
      </c>
      <c r="CH28" s="86">
        <v>14.8</v>
      </c>
      <c r="CI28" s="222">
        <v>14.905</v>
      </c>
      <c r="CJ28" s="222">
        <v>20.054000000000002</v>
      </c>
      <c r="CK28" s="207">
        <f t="shared" si="29"/>
        <v>0.355</v>
      </c>
      <c r="CL28" s="85">
        <f t="shared" si="30"/>
        <v>14.681424999999999</v>
      </c>
      <c r="CM28" s="85">
        <f t="shared" si="31"/>
        <v>19.753190000000004</v>
      </c>
      <c r="CN28" s="16">
        <f t="shared" si="32"/>
        <v>0.33467500000000006</v>
      </c>
      <c r="CP28" s="208">
        <v>13.750000000000002</v>
      </c>
      <c r="CQ28" s="208">
        <v>34.07449999999999</v>
      </c>
      <c r="CR28" s="208">
        <v>19.25</v>
      </c>
      <c r="CS28" s="208">
        <v>47.70429999999999</v>
      </c>
      <c r="CT28" s="207">
        <v>0.4</v>
      </c>
      <c r="CV28" s="87">
        <v>12</v>
      </c>
      <c r="CW28" s="87">
        <v>15</v>
      </c>
      <c r="CX28" s="87">
        <f t="shared" si="24"/>
        <v>15.84</v>
      </c>
      <c r="CY28" s="87">
        <f t="shared" si="24"/>
        <v>19.8</v>
      </c>
      <c r="CZ28" s="16">
        <f t="shared" si="25"/>
        <v>0.32000000000000006</v>
      </c>
      <c r="DA28" s="87">
        <f t="shared" si="33"/>
        <v>15.048</v>
      </c>
      <c r="DB28" s="87">
        <f t="shared" si="34"/>
        <v>18.810000000000002</v>
      </c>
      <c r="DC28" s="16">
        <f t="shared" si="35"/>
        <v>0.2540000000000002</v>
      </c>
    </row>
    <row r="29" spans="1:107" ht="14.25">
      <c r="A29" s="3" t="s">
        <v>75</v>
      </c>
      <c r="B29" s="67"/>
      <c r="C29" s="67"/>
      <c r="D29" s="67"/>
      <c r="E29" s="67"/>
      <c r="F29" s="16"/>
      <c r="H29" s="70">
        <v>12</v>
      </c>
      <c r="I29" s="70">
        <v>14</v>
      </c>
      <c r="J29" s="209">
        <f t="shared" si="26"/>
        <v>16.080000000000002</v>
      </c>
      <c r="K29" s="209">
        <f t="shared" si="26"/>
        <v>18.76</v>
      </c>
      <c r="L29" s="207">
        <v>0.34</v>
      </c>
      <c r="M29" s="70">
        <f t="shared" si="2"/>
        <v>15.838800000000003</v>
      </c>
      <c r="N29" s="70">
        <f t="shared" si="3"/>
        <v>18.4786</v>
      </c>
      <c r="O29" s="16">
        <f t="shared" si="4"/>
        <v>0.3199000000000003</v>
      </c>
      <c r="Q29" s="69">
        <v>10</v>
      </c>
      <c r="R29" s="69">
        <v>15</v>
      </c>
      <c r="S29" s="214">
        <v>13.5</v>
      </c>
      <c r="T29" s="214">
        <v>20.24</v>
      </c>
      <c r="U29" s="207">
        <v>0.3496</v>
      </c>
      <c r="V29" s="69">
        <f t="shared" si="27"/>
        <v>13.395</v>
      </c>
      <c r="W29" s="69">
        <f t="shared" si="28"/>
        <v>20.0925</v>
      </c>
      <c r="X29" s="16">
        <v>0.3395</v>
      </c>
      <c r="Z29" s="215">
        <v>24.7595</v>
      </c>
      <c r="AA29" s="215">
        <v>35.8685</v>
      </c>
      <c r="AB29" s="215">
        <v>33.38247493481917</v>
      </c>
      <c r="AC29" s="215">
        <v>48.12086652018502</v>
      </c>
      <c r="AD29" s="207">
        <v>0.3443</v>
      </c>
      <c r="AE29" s="257">
        <v>17</v>
      </c>
      <c r="AF29" s="257">
        <v>35.8685</v>
      </c>
      <c r="AG29" s="215">
        <f t="shared" si="5"/>
        <v>22.853099999999998</v>
      </c>
      <c r="AH29" s="215">
        <v>48.12086652018502</v>
      </c>
      <c r="AI29" s="207">
        <f t="shared" si="6"/>
        <v>0.342462269975222</v>
      </c>
      <c r="AJ29" s="72">
        <f t="shared" si="7"/>
        <v>21.710444999999996</v>
      </c>
      <c r="AK29" s="72">
        <f t="shared" si="7"/>
        <v>45.714823194175764</v>
      </c>
      <c r="AL29" s="16">
        <f t="shared" si="8"/>
        <v>0.2753391564764607</v>
      </c>
      <c r="AN29" s="78">
        <v>10</v>
      </c>
      <c r="AO29" s="78">
        <v>14</v>
      </c>
      <c r="AP29" s="217">
        <v>13.6</v>
      </c>
      <c r="AQ29" s="217">
        <v>19.04</v>
      </c>
      <c r="AR29" s="207">
        <v>0.36</v>
      </c>
      <c r="AS29" s="78">
        <f t="shared" si="9"/>
        <v>13.26</v>
      </c>
      <c r="AT29" s="78">
        <f t="shared" si="9"/>
        <v>18.564</v>
      </c>
      <c r="AU29" s="16">
        <f t="shared" si="10"/>
        <v>0.32599999999999985</v>
      </c>
      <c r="AW29" s="79">
        <v>13.75</v>
      </c>
      <c r="AX29" s="79">
        <v>17.6</v>
      </c>
      <c r="AY29" s="218">
        <v>20.21</v>
      </c>
      <c r="AZ29" s="218">
        <v>25.87</v>
      </c>
      <c r="BA29" s="207">
        <f t="shared" si="11"/>
        <v>0.4698564593301435</v>
      </c>
      <c r="BB29" s="79">
        <f t="shared" si="12"/>
        <v>19.1995</v>
      </c>
      <c r="BC29" s="79">
        <f t="shared" si="13"/>
        <v>24.5765</v>
      </c>
      <c r="BD29" s="16">
        <f t="shared" si="14"/>
        <v>0.39636363636363625</v>
      </c>
      <c r="BF29" s="380" t="s">
        <v>387</v>
      </c>
      <c r="BG29" s="381"/>
      <c r="BH29" s="381"/>
      <c r="BI29" s="381"/>
      <c r="BJ29" s="381"/>
      <c r="BK29" s="381"/>
      <c r="BL29" s="381"/>
      <c r="BM29" s="382"/>
      <c r="BO29" s="82">
        <v>14</v>
      </c>
      <c r="BP29" s="82">
        <v>17</v>
      </c>
      <c r="BQ29" s="220">
        <v>18.9</v>
      </c>
      <c r="BR29" s="220">
        <v>22.95</v>
      </c>
      <c r="BS29" s="286">
        <f t="shared" si="0"/>
        <v>0.34999999999999987</v>
      </c>
      <c r="BT29" s="82">
        <f t="shared" si="18"/>
        <v>18.6165</v>
      </c>
      <c r="BU29" s="82">
        <f t="shared" si="19"/>
        <v>22.60575</v>
      </c>
      <c r="BV29" s="16">
        <f t="shared" si="20"/>
        <v>0.32975</v>
      </c>
      <c r="BX29" s="84">
        <v>17.5</v>
      </c>
      <c r="BY29" s="84">
        <v>28</v>
      </c>
      <c r="BZ29" s="221">
        <v>24.32</v>
      </c>
      <c r="CA29" s="221">
        <v>38.92</v>
      </c>
      <c r="CB29" s="207">
        <f t="shared" si="1"/>
        <v>0.38989010989010997</v>
      </c>
      <c r="CC29" s="84">
        <f t="shared" si="21"/>
        <v>24.0768</v>
      </c>
      <c r="CD29" s="84">
        <f t="shared" si="22"/>
        <v>38.5308</v>
      </c>
      <c r="CE29" s="16">
        <f t="shared" si="23"/>
        <v>0.37599120879120873</v>
      </c>
      <c r="CG29" s="86">
        <v>19.7</v>
      </c>
      <c r="CH29" s="86">
        <v>21.7</v>
      </c>
      <c r="CI29" s="222">
        <v>26.6935</v>
      </c>
      <c r="CJ29" s="222">
        <v>29.403499999999998</v>
      </c>
      <c r="CK29" s="207">
        <f t="shared" si="29"/>
        <v>0.355</v>
      </c>
      <c r="CL29" s="85">
        <f t="shared" si="30"/>
        <v>26.293097500000002</v>
      </c>
      <c r="CM29" s="85">
        <f t="shared" si="31"/>
        <v>28.962447499999996</v>
      </c>
      <c r="CN29" s="16">
        <f t="shared" si="32"/>
        <v>0.33467500000000006</v>
      </c>
      <c r="CP29" s="208">
        <v>13.200000000000001</v>
      </c>
      <c r="CQ29" s="208">
        <v>34.07449999999999</v>
      </c>
      <c r="CR29" s="208">
        <v>18.48</v>
      </c>
      <c r="CS29" s="208">
        <v>47.70429999999999</v>
      </c>
      <c r="CT29" s="207">
        <v>0.4</v>
      </c>
      <c r="CV29" s="87">
        <v>12</v>
      </c>
      <c r="CW29" s="87">
        <v>16</v>
      </c>
      <c r="CX29" s="87">
        <f t="shared" si="24"/>
        <v>15.84</v>
      </c>
      <c r="CY29" s="87">
        <f t="shared" si="24"/>
        <v>21.12</v>
      </c>
      <c r="CZ29" s="16">
        <f t="shared" si="25"/>
        <v>0.32000000000000006</v>
      </c>
      <c r="DA29" s="87">
        <f t="shared" si="33"/>
        <v>15.048</v>
      </c>
      <c r="DB29" s="87">
        <f t="shared" si="34"/>
        <v>20.064</v>
      </c>
      <c r="DC29" s="16">
        <f t="shared" si="35"/>
        <v>0.254</v>
      </c>
    </row>
    <row r="30" spans="1:107" ht="14.25">
      <c r="A30" s="6" t="s">
        <v>76</v>
      </c>
      <c r="B30" s="67"/>
      <c r="C30" s="67"/>
      <c r="D30" s="67"/>
      <c r="E30" s="67"/>
      <c r="F30" s="16"/>
      <c r="H30" s="70">
        <v>18</v>
      </c>
      <c r="I30" s="70">
        <v>24</v>
      </c>
      <c r="J30" s="209">
        <f t="shared" si="26"/>
        <v>24.12</v>
      </c>
      <c r="K30" s="209">
        <f t="shared" si="26"/>
        <v>32.160000000000004</v>
      </c>
      <c r="L30" s="207">
        <v>0.34</v>
      </c>
      <c r="M30" s="70">
        <f t="shared" si="2"/>
        <v>23.758200000000002</v>
      </c>
      <c r="N30" s="70">
        <f t="shared" si="3"/>
        <v>31.677600000000005</v>
      </c>
      <c r="O30" s="16">
        <f t="shared" si="4"/>
        <v>0.3199000000000001</v>
      </c>
      <c r="Q30" s="69">
        <v>11.5</v>
      </c>
      <c r="R30" s="69">
        <v>20</v>
      </c>
      <c r="S30" s="214">
        <v>15.52</v>
      </c>
      <c r="T30" s="214">
        <v>26.99</v>
      </c>
      <c r="U30" s="207">
        <v>0.3495</v>
      </c>
      <c r="V30" s="69">
        <f t="shared" si="27"/>
        <v>15.404250000000001</v>
      </c>
      <c r="W30" s="69">
        <f t="shared" si="28"/>
        <v>26.79</v>
      </c>
      <c r="X30" s="16">
        <v>0.3395</v>
      </c>
      <c r="Z30" s="215">
        <v>26.829499999999996</v>
      </c>
      <c r="AA30" s="215">
        <v>40.0775</v>
      </c>
      <c r="AB30" s="215">
        <v>36.12875908116063</v>
      </c>
      <c r="AC30" s="215">
        <v>53.704977617746</v>
      </c>
      <c r="AD30" s="207">
        <v>0.3427</v>
      </c>
      <c r="AE30" s="257">
        <v>20</v>
      </c>
      <c r="AF30" s="257">
        <v>40.0775</v>
      </c>
      <c r="AG30" s="215">
        <f t="shared" si="5"/>
        <v>26.854</v>
      </c>
      <c r="AH30" s="215">
        <v>53.704977617746</v>
      </c>
      <c r="AI30" s="207">
        <f t="shared" si="6"/>
        <v>0.3409176083849361</v>
      </c>
      <c r="AJ30" s="72">
        <f t="shared" si="7"/>
        <v>25.5113</v>
      </c>
      <c r="AK30" s="72">
        <f t="shared" si="7"/>
        <v>51.0197287368587</v>
      </c>
      <c r="AL30" s="16">
        <f t="shared" si="8"/>
        <v>0.27387172796568926</v>
      </c>
      <c r="AN30" s="78">
        <v>14</v>
      </c>
      <c r="AO30" s="78">
        <v>20</v>
      </c>
      <c r="AP30" s="217">
        <v>19.04</v>
      </c>
      <c r="AQ30" s="217">
        <v>27.2</v>
      </c>
      <c r="AR30" s="207">
        <v>0.36</v>
      </c>
      <c r="AS30" s="78">
        <f t="shared" si="9"/>
        <v>18.564</v>
      </c>
      <c r="AT30" s="78">
        <f t="shared" si="9"/>
        <v>26.52</v>
      </c>
      <c r="AU30" s="16">
        <f t="shared" si="10"/>
        <v>0.32600000000000007</v>
      </c>
      <c r="AW30" s="79">
        <v>18</v>
      </c>
      <c r="AX30" s="79">
        <v>24</v>
      </c>
      <c r="AY30" s="218">
        <v>26.46</v>
      </c>
      <c r="AZ30" s="218">
        <v>35.28</v>
      </c>
      <c r="BA30" s="207">
        <f t="shared" si="11"/>
        <v>0.47</v>
      </c>
      <c r="BB30" s="79">
        <f t="shared" si="12"/>
        <v>25.137</v>
      </c>
      <c r="BC30" s="79">
        <f t="shared" si="13"/>
        <v>33.516</v>
      </c>
      <c r="BD30" s="16">
        <f t="shared" si="14"/>
        <v>0.3965000000000001</v>
      </c>
      <c r="BF30" s="80">
        <v>18.5</v>
      </c>
      <c r="BG30" s="80">
        <v>26.5</v>
      </c>
      <c r="BH30" s="219">
        <v>25.44</v>
      </c>
      <c r="BI30" s="219">
        <v>36.44</v>
      </c>
      <c r="BJ30" s="207">
        <v>0.375</v>
      </c>
      <c r="BK30" s="80">
        <f t="shared" si="15"/>
        <v>24.804000000000002</v>
      </c>
      <c r="BL30" s="80">
        <f t="shared" si="16"/>
        <v>35.528999999999996</v>
      </c>
      <c r="BM30" s="16">
        <f t="shared" si="17"/>
        <v>0.34073333333333333</v>
      </c>
      <c r="BO30" s="82">
        <v>14</v>
      </c>
      <c r="BP30" s="82">
        <v>18</v>
      </c>
      <c r="BQ30" s="220">
        <v>18.9</v>
      </c>
      <c r="BR30" s="220">
        <v>24.3</v>
      </c>
      <c r="BS30" s="286">
        <f t="shared" si="0"/>
        <v>0.3500000000000001</v>
      </c>
      <c r="BT30" s="82">
        <f t="shared" si="18"/>
        <v>18.6165</v>
      </c>
      <c r="BU30" s="82">
        <f t="shared" si="19"/>
        <v>23.9355</v>
      </c>
      <c r="BV30" s="16">
        <f t="shared" si="20"/>
        <v>0.32975</v>
      </c>
      <c r="BX30" s="84">
        <v>22</v>
      </c>
      <c r="BY30" s="84">
        <v>30</v>
      </c>
      <c r="BZ30" s="221">
        <v>30.8</v>
      </c>
      <c r="CA30" s="221">
        <v>42</v>
      </c>
      <c r="CB30" s="207">
        <f t="shared" si="1"/>
        <v>0.3999999999999999</v>
      </c>
      <c r="CC30" s="84">
        <f t="shared" si="21"/>
        <v>30.492</v>
      </c>
      <c r="CD30" s="84">
        <f t="shared" si="22"/>
        <v>41.58</v>
      </c>
      <c r="CE30" s="16">
        <f t="shared" si="23"/>
        <v>0.3860000000000001</v>
      </c>
      <c r="CG30" s="86">
        <v>22</v>
      </c>
      <c r="CH30" s="86">
        <v>26</v>
      </c>
      <c r="CI30" s="222">
        <v>29.81</v>
      </c>
      <c r="CJ30" s="222">
        <v>35.23</v>
      </c>
      <c r="CK30" s="207">
        <f t="shared" si="29"/>
        <v>0.35499999999999976</v>
      </c>
      <c r="CL30" s="85">
        <f t="shared" si="30"/>
        <v>29.362849999999998</v>
      </c>
      <c r="CM30" s="85">
        <f t="shared" si="31"/>
        <v>34.70155</v>
      </c>
      <c r="CN30" s="16">
        <f t="shared" si="32"/>
        <v>0.33467499999999983</v>
      </c>
      <c r="CP30" s="208">
        <v>24.904000000000003</v>
      </c>
      <c r="CQ30" s="208">
        <v>44.7925</v>
      </c>
      <c r="CR30" s="208">
        <v>34.8656</v>
      </c>
      <c r="CS30" s="208">
        <v>60.469875</v>
      </c>
      <c r="CT30" s="207">
        <v>0.35</v>
      </c>
      <c r="CV30" s="87">
        <v>15</v>
      </c>
      <c r="CW30" s="87">
        <v>19</v>
      </c>
      <c r="CX30" s="87">
        <f t="shared" si="24"/>
        <v>19.8</v>
      </c>
      <c r="CY30" s="87">
        <f t="shared" si="24"/>
        <v>25.080000000000002</v>
      </c>
      <c r="CZ30" s="16">
        <f t="shared" si="25"/>
        <v>0.32000000000000006</v>
      </c>
      <c r="DA30" s="87">
        <f t="shared" si="33"/>
        <v>18.810000000000002</v>
      </c>
      <c r="DB30" s="87">
        <f t="shared" si="34"/>
        <v>23.826</v>
      </c>
      <c r="DC30" s="16">
        <f t="shared" si="35"/>
        <v>0.254</v>
      </c>
    </row>
    <row r="31" spans="1:107" ht="14.25">
      <c r="A31" s="3" t="s">
        <v>77</v>
      </c>
      <c r="B31" s="67"/>
      <c r="C31" s="67"/>
      <c r="D31" s="67"/>
      <c r="E31" s="67"/>
      <c r="F31" s="16"/>
      <c r="H31" s="70">
        <v>12</v>
      </c>
      <c r="I31" s="70">
        <v>15</v>
      </c>
      <c r="J31" s="209">
        <f t="shared" si="26"/>
        <v>16.080000000000002</v>
      </c>
      <c r="K31" s="209">
        <f t="shared" si="26"/>
        <v>20.1</v>
      </c>
      <c r="L31" s="207">
        <v>0.34</v>
      </c>
      <c r="M31" s="70">
        <f t="shared" si="2"/>
        <v>15.838800000000003</v>
      </c>
      <c r="N31" s="70">
        <f t="shared" si="3"/>
        <v>19.7985</v>
      </c>
      <c r="O31" s="16">
        <f t="shared" si="4"/>
        <v>0.3199000000000001</v>
      </c>
      <c r="Q31" s="69">
        <v>11.5</v>
      </c>
      <c r="R31" s="69">
        <v>20</v>
      </c>
      <c r="S31" s="214">
        <v>15.52</v>
      </c>
      <c r="T31" s="214">
        <v>26.99</v>
      </c>
      <c r="U31" s="207">
        <v>0.3495</v>
      </c>
      <c r="V31" s="69">
        <f t="shared" si="27"/>
        <v>15.404250000000001</v>
      </c>
      <c r="W31" s="69">
        <f t="shared" si="28"/>
        <v>26.79</v>
      </c>
      <c r="X31" s="16">
        <v>0.3395</v>
      </c>
      <c r="Z31" s="215">
        <v>22.954</v>
      </c>
      <c r="AA31" s="215">
        <v>33.338499999999996</v>
      </c>
      <c r="AB31" s="215">
        <v>30.987104873843567</v>
      </c>
      <c r="AC31" s="215">
        <v>44.7642970079899</v>
      </c>
      <c r="AD31" s="207">
        <v>0.3457</v>
      </c>
      <c r="AE31" s="257">
        <v>12</v>
      </c>
      <c r="AF31" s="257">
        <v>33.338499999999996</v>
      </c>
      <c r="AG31" s="215">
        <f t="shared" si="5"/>
        <v>16.148400000000002</v>
      </c>
      <c r="AH31" s="215">
        <v>44.7642970079899</v>
      </c>
      <c r="AI31" s="207">
        <f t="shared" si="6"/>
        <v>0.3435093134530236</v>
      </c>
      <c r="AJ31" s="72">
        <f t="shared" si="7"/>
        <v>15.340980000000002</v>
      </c>
      <c r="AK31" s="72">
        <f t="shared" si="7"/>
        <v>42.52608215759041</v>
      </c>
      <c r="AL31" s="16">
        <f t="shared" si="8"/>
        <v>0.2763338477803725</v>
      </c>
      <c r="AN31" s="78">
        <v>10</v>
      </c>
      <c r="AO31" s="78">
        <v>14</v>
      </c>
      <c r="AP31" s="217">
        <v>13.6</v>
      </c>
      <c r="AQ31" s="217">
        <v>19.04</v>
      </c>
      <c r="AR31" s="207">
        <v>0.36</v>
      </c>
      <c r="AS31" s="78">
        <f t="shared" si="9"/>
        <v>13.26</v>
      </c>
      <c r="AT31" s="78">
        <f t="shared" si="9"/>
        <v>18.564</v>
      </c>
      <c r="AU31" s="16">
        <f t="shared" si="10"/>
        <v>0.32599999999999985</v>
      </c>
      <c r="AW31" s="79">
        <v>13.2</v>
      </c>
      <c r="AX31" s="79">
        <v>16.5</v>
      </c>
      <c r="AY31" s="218">
        <v>19.4</v>
      </c>
      <c r="AZ31" s="218">
        <v>24.26</v>
      </c>
      <c r="BA31" s="207">
        <f t="shared" si="11"/>
        <v>0.47003367003367</v>
      </c>
      <c r="BB31" s="79">
        <f t="shared" si="12"/>
        <v>18.43</v>
      </c>
      <c r="BC31" s="79">
        <f t="shared" si="13"/>
        <v>23.047</v>
      </c>
      <c r="BD31" s="16">
        <f t="shared" si="14"/>
        <v>0.39653198653198674</v>
      </c>
      <c r="BF31" s="380" t="s">
        <v>387</v>
      </c>
      <c r="BG31" s="381"/>
      <c r="BH31" s="381"/>
      <c r="BI31" s="381"/>
      <c r="BJ31" s="381"/>
      <c r="BK31" s="381"/>
      <c r="BL31" s="381"/>
      <c r="BM31" s="382"/>
      <c r="BO31" s="82">
        <v>13</v>
      </c>
      <c r="BP31" s="82">
        <v>17</v>
      </c>
      <c r="BQ31" s="220">
        <v>17.55</v>
      </c>
      <c r="BR31" s="220">
        <v>22.95</v>
      </c>
      <c r="BS31" s="286">
        <f t="shared" si="0"/>
        <v>0.3500000000000001</v>
      </c>
      <c r="BT31" s="82">
        <f t="shared" si="18"/>
        <v>17.28675</v>
      </c>
      <c r="BU31" s="82">
        <f t="shared" si="19"/>
        <v>22.60575</v>
      </c>
      <c r="BV31" s="16">
        <f t="shared" si="20"/>
        <v>0.32975</v>
      </c>
      <c r="BX31" s="84">
        <v>11.6</v>
      </c>
      <c r="BY31" s="84">
        <v>18</v>
      </c>
      <c r="BZ31" s="221">
        <v>16.12</v>
      </c>
      <c r="CA31" s="221">
        <v>25.02</v>
      </c>
      <c r="CB31" s="207">
        <f t="shared" si="1"/>
        <v>0.3898648648648648</v>
      </c>
      <c r="CC31" s="84">
        <f t="shared" si="21"/>
        <v>15.9588</v>
      </c>
      <c r="CD31" s="84">
        <f t="shared" si="22"/>
        <v>24.7698</v>
      </c>
      <c r="CE31" s="16">
        <f t="shared" si="23"/>
        <v>0.37596621621621606</v>
      </c>
      <c r="CG31" s="86">
        <v>27</v>
      </c>
      <c r="CH31" s="86">
        <v>31</v>
      </c>
      <c r="CI31" s="222">
        <v>36.585</v>
      </c>
      <c r="CJ31" s="222">
        <v>42.005</v>
      </c>
      <c r="CK31" s="207">
        <f t="shared" si="29"/>
        <v>0.355</v>
      </c>
      <c r="CL31" s="85">
        <f t="shared" si="30"/>
        <v>36.036225</v>
      </c>
      <c r="CM31" s="85">
        <f t="shared" si="31"/>
        <v>41.374925000000005</v>
      </c>
      <c r="CN31" s="16">
        <f t="shared" si="32"/>
        <v>0.33467500000000006</v>
      </c>
      <c r="CP31" s="208">
        <v>13.200000000000001</v>
      </c>
      <c r="CQ31" s="208">
        <v>22.700999999999997</v>
      </c>
      <c r="CR31" s="208">
        <v>18.48</v>
      </c>
      <c r="CS31" s="208">
        <v>30.646349999999998</v>
      </c>
      <c r="CT31" s="207">
        <v>0.35</v>
      </c>
      <c r="CV31" s="87">
        <v>11</v>
      </c>
      <c r="CW31" s="87">
        <v>15</v>
      </c>
      <c r="CX31" s="87">
        <f t="shared" si="24"/>
        <v>14.520000000000001</v>
      </c>
      <c r="CY31" s="87">
        <f t="shared" si="24"/>
        <v>19.8</v>
      </c>
      <c r="CZ31" s="16">
        <f t="shared" si="25"/>
        <v>0.32000000000000006</v>
      </c>
      <c r="DA31" s="87">
        <f t="shared" si="33"/>
        <v>13.794</v>
      </c>
      <c r="DB31" s="87">
        <f t="shared" si="34"/>
        <v>18.810000000000002</v>
      </c>
      <c r="DC31" s="16">
        <f t="shared" si="35"/>
        <v>0.254</v>
      </c>
    </row>
    <row r="32" spans="1:107" ht="14.25">
      <c r="A32" s="6" t="s">
        <v>78</v>
      </c>
      <c r="B32" s="67"/>
      <c r="C32" s="67"/>
      <c r="D32" s="67"/>
      <c r="E32" s="67"/>
      <c r="F32" s="16"/>
      <c r="H32" s="70">
        <v>18</v>
      </c>
      <c r="I32" s="70">
        <v>23</v>
      </c>
      <c r="J32" s="209">
        <f t="shared" si="26"/>
        <v>24.12</v>
      </c>
      <c r="K32" s="209">
        <f t="shared" si="26"/>
        <v>30.82</v>
      </c>
      <c r="L32" s="207">
        <v>0.34</v>
      </c>
      <c r="M32" s="70">
        <f t="shared" si="2"/>
        <v>23.758200000000002</v>
      </c>
      <c r="N32" s="70">
        <f t="shared" si="3"/>
        <v>30.3577</v>
      </c>
      <c r="O32" s="16">
        <f t="shared" si="4"/>
        <v>0.3199000000000001</v>
      </c>
      <c r="Q32" s="69">
        <v>25</v>
      </c>
      <c r="R32" s="69">
        <v>35</v>
      </c>
      <c r="S32" s="214">
        <v>33.74</v>
      </c>
      <c r="T32" s="214">
        <v>47.23</v>
      </c>
      <c r="U32" s="207">
        <v>0.3495</v>
      </c>
      <c r="V32" s="69">
        <f t="shared" si="27"/>
        <v>33.4875</v>
      </c>
      <c r="W32" s="69">
        <f t="shared" si="28"/>
        <v>46.8825</v>
      </c>
      <c r="X32" s="16">
        <v>0.3395</v>
      </c>
      <c r="Z32" s="215">
        <v>33.23499999999999</v>
      </c>
      <c r="AA32" s="215">
        <v>44.229</v>
      </c>
      <c r="AB32" s="215">
        <v>44.62698280067282</v>
      </c>
      <c r="AC32" s="215">
        <v>59.21280304457527</v>
      </c>
      <c r="AD32" s="207">
        <v>0.3405</v>
      </c>
      <c r="AE32" s="257">
        <v>18</v>
      </c>
      <c r="AF32" s="257">
        <v>44.229</v>
      </c>
      <c r="AG32" s="215">
        <f t="shared" si="5"/>
        <v>24.129</v>
      </c>
      <c r="AH32" s="215">
        <v>59.21280304457527</v>
      </c>
      <c r="AI32" s="207">
        <f t="shared" si="6"/>
        <v>0.33927594922906157</v>
      </c>
      <c r="AJ32" s="72">
        <f t="shared" si="7"/>
        <v>22.92255</v>
      </c>
      <c r="AK32" s="72">
        <f t="shared" si="7"/>
        <v>56.252162892346504</v>
      </c>
      <c r="AL32" s="16">
        <f t="shared" si="8"/>
        <v>0.27231215176760837</v>
      </c>
      <c r="AN32" s="78">
        <v>15</v>
      </c>
      <c r="AO32" s="78">
        <v>23</v>
      </c>
      <c r="AP32" s="217">
        <v>20.4</v>
      </c>
      <c r="AQ32" s="217">
        <v>31.28</v>
      </c>
      <c r="AR32" s="207">
        <v>0.36</v>
      </c>
      <c r="AS32" s="78">
        <f t="shared" si="9"/>
        <v>19.889999999999997</v>
      </c>
      <c r="AT32" s="78">
        <f t="shared" si="9"/>
        <v>30.498</v>
      </c>
      <c r="AU32" s="16">
        <f t="shared" si="10"/>
        <v>0.32599999999999985</v>
      </c>
      <c r="AW32" s="79">
        <v>19.8</v>
      </c>
      <c r="AX32" s="79">
        <v>23.65</v>
      </c>
      <c r="AY32" s="218">
        <v>29.11</v>
      </c>
      <c r="AZ32" s="218">
        <v>34.77</v>
      </c>
      <c r="BA32" s="207">
        <f t="shared" si="11"/>
        <v>0.4701956271576524</v>
      </c>
      <c r="BB32" s="79">
        <f t="shared" si="12"/>
        <v>27.6545</v>
      </c>
      <c r="BC32" s="79">
        <f t="shared" si="13"/>
        <v>33.0315</v>
      </c>
      <c r="BD32" s="16">
        <f t="shared" si="14"/>
        <v>0.39668584579976973</v>
      </c>
      <c r="BF32" s="380" t="s">
        <v>387</v>
      </c>
      <c r="BG32" s="381"/>
      <c r="BH32" s="381"/>
      <c r="BI32" s="381"/>
      <c r="BJ32" s="381"/>
      <c r="BK32" s="381"/>
      <c r="BL32" s="381"/>
      <c r="BM32" s="382"/>
      <c r="BO32" s="82">
        <v>15</v>
      </c>
      <c r="BP32" s="82">
        <v>18</v>
      </c>
      <c r="BQ32" s="220">
        <v>20.25</v>
      </c>
      <c r="BR32" s="220">
        <v>24.3</v>
      </c>
      <c r="BS32" s="286">
        <f t="shared" si="0"/>
        <v>0.34999999999999987</v>
      </c>
      <c r="BT32" s="82">
        <f t="shared" si="18"/>
        <v>19.94625</v>
      </c>
      <c r="BU32" s="82">
        <f t="shared" si="19"/>
        <v>23.9355</v>
      </c>
      <c r="BV32" s="16">
        <f t="shared" si="20"/>
        <v>0.32975</v>
      </c>
      <c r="BX32" s="84">
        <v>16</v>
      </c>
      <c r="BY32" s="84">
        <v>25</v>
      </c>
      <c r="BZ32" s="221">
        <v>22.24</v>
      </c>
      <c r="CA32" s="221">
        <v>34.75</v>
      </c>
      <c r="CB32" s="207">
        <f t="shared" si="1"/>
        <v>0.3899999999999999</v>
      </c>
      <c r="CC32" s="84">
        <f t="shared" si="21"/>
        <v>22.017599999999998</v>
      </c>
      <c r="CD32" s="84">
        <f t="shared" si="22"/>
        <v>34.4025</v>
      </c>
      <c r="CE32" s="16">
        <f t="shared" si="23"/>
        <v>0.3761000000000001</v>
      </c>
      <c r="CG32" s="86">
        <v>13</v>
      </c>
      <c r="CH32" s="86">
        <v>19.8</v>
      </c>
      <c r="CI32" s="222">
        <v>17.615</v>
      </c>
      <c r="CJ32" s="222">
        <v>26.829</v>
      </c>
      <c r="CK32" s="207">
        <f t="shared" si="29"/>
        <v>0.3550000000000002</v>
      </c>
      <c r="CL32" s="85">
        <f t="shared" si="30"/>
        <v>17.350775</v>
      </c>
      <c r="CM32" s="85">
        <f t="shared" si="31"/>
        <v>26.426565</v>
      </c>
      <c r="CN32" s="16">
        <f t="shared" si="32"/>
        <v>0.33467500000000006</v>
      </c>
      <c r="CP32" s="208">
        <v>17.732000000000003</v>
      </c>
      <c r="CQ32" s="208">
        <v>27.807</v>
      </c>
      <c r="CR32" s="208">
        <v>24.824800000000003</v>
      </c>
      <c r="CS32" s="208">
        <v>38.92979999999999</v>
      </c>
      <c r="CT32" s="207">
        <v>0.4</v>
      </c>
      <c r="CV32" s="87">
        <v>18</v>
      </c>
      <c r="CW32" s="87">
        <v>22</v>
      </c>
      <c r="CX32" s="87">
        <f t="shared" si="24"/>
        <v>23.76</v>
      </c>
      <c r="CY32" s="87">
        <f t="shared" si="24"/>
        <v>29.040000000000003</v>
      </c>
      <c r="CZ32" s="16">
        <f t="shared" si="25"/>
        <v>0.32000000000000006</v>
      </c>
      <c r="DA32" s="87">
        <f t="shared" si="33"/>
        <v>22.572000000000003</v>
      </c>
      <c r="DB32" s="87">
        <f t="shared" si="34"/>
        <v>27.588</v>
      </c>
      <c r="DC32" s="16">
        <f t="shared" si="35"/>
        <v>0.254</v>
      </c>
    </row>
    <row r="33" spans="1:107" ht="14.25">
      <c r="A33" s="3" t="s">
        <v>79</v>
      </c>
      <c r="B33" s="67"/>
      <c r="C33" s="67"/>
      <c r="D33" s="67"/>
      <c r="E33" s="67"/>
      <c r="F33" s="16"/>
      <c r="H33" s="70">
        <v>11.25</v>
      </c>
      <c r="I33" s="70">
        <v>15</v>
      </c>
      <c r="J33" s="209">
        <f t="shared" si="26"/>
        <v>15.075000000000001</v>
      </c>
      <c r="K33" s="209">
        <f t="shared" si="26"/>
        <v>20.1</v>
      </c>
      <c r="L33" s="207">
        <v>0.34</v>
      </c>
      <c r="M33" s="70">
        <f t="shared" si="2"/>
        <v>14.848875000000001</v>
      </c>
      <c r="N33" s="70">
        <f t="shared" si="3"/>
        <v>19.7985</v>
      </c>
      <c r="O33" s="16">
        <f t="shared" si="4"/>
        <v>0.3199000000000001</v>
      </c>
      <c r="Q33" s="69">
        <v>11.5</v>
      </c>
      <c r="R33" s="69">
        <v>14</v>
      </c>
      <c r="S33" s="214">
        <v>15.52</v>
      </c>
      <c r="T33" s="214">
        <v>18.89</v>
      </c>
      <c r="U33" s="207">
        <v>0.3494</v>
      </c>
      <c r="V33" s="69">
        <f t="shared" si="27"/>
        <v>15.404250000000001</v>
      </c>
      <c r="W33" s="69">
        <f t="shared" si="28"/>
        <v>18.753</v>
      </c>
      <c r="X33" s="16">
        <v>0.3395</v>
      </c>
      <c r="Z33" s="215">
        <v>22.563</v>
      </c>
      <c r="AA33" s="215">
        <v>32.775</v>
      </c>
      <c r="AB33" s="215">
        <v>30.468362312867953</v>
      </c>
      <c r="AC33" s="215">
        <v>44.01669743481917</v>
      </c>
      <c r="AD33" s="207">
        <v>0.346</v>
      </c>
      <c r="AE33" s="257">
        <v>12</v>
      </c>
      <c r="AF33" s="257">
        <v>32.775</v>
      </c>
      <c r="AG33" s="215">
        <f t="shared" si="5"/>
        <v>16.152</v>
      </c>
      <c r="AH33" s="215">
        <v>44.01669743481917</v>
      </c>
      <c r="AI33" s="207">
        <f t="shared" si="6"/>
        <v>0.3438011710735718</v>
      </c>
      <c r="AJ33" s="72">
        <f t="shared" si="7"/>
        <v>15.3444</v>
      </c>
      <c r="AK33" s="72">
        <f t="shared" si="7"/>
        <v>41.81586256307821</v>
      </c>
      <c r="AL33" s="16">
        <f t="shared" si="8"/>
        <v>0.2766111125198931</v>
      </c>
      <c r="AN33" s="78">
        <v>10</v>
      </c>
      <c r="AO33" s="78">
        <v>12</v>
      </c>
      <c r="AP33" s="217">
        <v>13.6</v>
      </c>
      <c r="AQ33" s="217">
        <v>16.32</v>
      </c>
      <c r="AR33" s="207">
        <v>0.36</v>
      </c>
      <c r="AS33" s="78">
        <f t="shared" si="9"/>
        <v>13.26</v>
      </c>
      <c r="AT33" s="78">
        <f t="shared" si="9"/>
        <v>15.912</v>
      </c>
      <c r="AU33" s="16">
        <f t="shared" si="10"/>
        <v>0.32600000000000007</v>
      </c>
      <c r="AW33" s="79">
        <v>12.38</v>
      </c>
      <c r="AX33" s="79">
        <v>15.4</v>
      </c>
      <c r="AY33" s="218">
        <v>18.2</v>
      </c>
      <c r="AZ33" s="218">
        <v>22.64</v>
      </c>
      <c r="BA33" s="207">
        <f t="shared" si="11"/>
        <v>0.47012239020878344</v>
      </c>
      <c r="BB33" s="79">
        <f t="shared" si="12"/>
        <v>17.29</v>
      </c>
      <c r="BC33" s="79">
        <f t="shared" si="13"/>
        <v>21.508</v>
      </c>
      <c r="BD33" s="16">
        <f t="shared" si="14"/>
        <v>0.39661627069834404</v>
      </c>
      <c r="BF33" s="80">
        <v>10</v>
      </c>
      <c r="BG33" s="80">
        <v>13.5</v>
      </c>
      <c r="BH33" s="219">
        <v>13.75</v>
      </c>
      <c r="BI33" s="219">
        <v>18.56</v>
      </c>
      <c r="BJ33" s="207">
        <v>0.375</v>
      </c>
      <c r="BK33" s="80">
        <f t="shared" si="15"/>
        <v>13.40625</v>
      </c>
      <c r="BL33" s="80">
        <f t="shared" si="16"/>
        <v>18.096</v>
      </c>
      <c r="BM33" s="16">
        <f t="shared" si="17"/>
        <v>0.3405212765957446</v>
      </c>
      <c r="BO33" s="82">
        <v>12</v>
      </c>
      <c r="BP33" s="82">
        <v>15</v>
      </c>
      <c r="BQ33" s="220">
        <v>16.2</v>
      </c>
      <c r="BR33" s="220">
        <v>20.25</v>
      </c>
      <c r="BS33" s="286">
        <f t="shared" si="0"/>
        <v>0.3500000000000001</v>
      </c>
      <c r="BT33" s="82">
        <f t="shared" si="18"/>
        <v>15.956999999999999</v>
      </c>
      <c r="BU33" s="82">
        <f t="shared" si="19"/>
        <v>19.94625</v>
      </c>
      <c r="BV33" s="16">
        <f t="shared" si="20"/>
        <v>0.32975</v>
      </c>
      <c r="BX33" s="84">
        <v>13.5</v>
      </c>
      <c r="BY33" s="84">
        <v>20</v>
      </c>
      <c r="BZ33" s="221">
        <v>18.77</v>
      </c>
      <c r="CA33" s="221">
        <v>27.8</v>
      </c>
      <c r="CB33" s="207">
        <f t="shared" si="1"/>
        <v>0.39014925373134335</v>
      </c>
      <c r="CC33" s="84">
        <f t="shared" si="21"/>
        <v>18.5823</v>
      </c>
      <c r="CD33" s="84">
        <f t="shared" si="22"/>
        <v>27.522000000000002</v>
      </c>
      <c r="CE33" s="16">
        <f t="shared" si="23"/>
        <v>0.3762477611940298</v>
      </c>
      <c r="CG33" s="86">
        <v>15.5</v>
      </c>
      <c r="CH33" s="86">
        <v>25</v>
      </c>
      <c r="CI33" s="222">
        <v>21.0025</v>
      </c>
      <c r="CJ33" s="222">
        <v>33.875</v>
      </c>
      <c r="CK33" s="207">
        <f t="shared" si="29"/>
        <v>0.355</v>
      </c>
      <c r="CL33" s="85">
        <f t="shared" si="30"/>
        <v>20.687462500000002</v>
      </c>
      <c r="CM33" s="85">
        <f t="shared" si="31"/>
        <v>33.366875</v>
      </c>
      <c r="CN33" s="16">
        <f t="shared" si="32"/>
        <v>0.33467500000000006</v>
      </c>
      <c r="CP33" s="208">
        <v>12.375000000000002</v>
      </c>
      <c r="CQ33" s="208">
        <v>20.15</v>
      </c>
      <c r="CR33" s="208">
        <v>17.325000000000003</v>
      </c>
      <c r="CS33" s="208">
        <v>28.209999999999997</v>
      </c>
      <c r="CT33" s="207">
        <v>0.4</v>
      </c>
      <c r="CV33" s="87">
        <v>11</v>
      </c>
      <c r="CW33" s="87">
        <v>15</v>
      </c>
      <c r="CX33" s="87">
        <f t="shared" si="24"/>
        <v>14.520000000000001</v>
      </c>
      <c r="CY33" s="87">
        <f t="shared" si="24"/>
        <v>19.8</v>
      </c>
      <c r="CZ33" s="16">
        <f t="shared" si="25"/>
        <v>0.32000000000000006</v>
      </c>
      <c r="DA33" s="87">
        <f t="shared" si="33"/>
        <v>13.794</v>
      </c>
      <c r="DB33" s="87">
        <f t="shared" si="34"/>
        <v>18.810000000000002</v>
      </c>
      <c r="DC33" s="16">
        <f t="shared" si="35"/>
        <v>0.254</v>
      </c>
    </row>
    <row r="34" spans="1:107" ht="14.25">
      <c r="A34" s="3" t="s">
        <v>80</v>
      </c>
      <c r="B34" s="67"/>
      <c r="C34" s="67"/>
      <c r="D34" s="67"/>
      <c r="E34" s="67"/>
      <c r="F34" s="16"/>
      <c r="H34" s="70">
        <v>12.25</v>
      </c>
      <c r="I34" s="70">
        <v>16.5</v>
      </c>
      <c r="J34" s="209">
        <f t="shared" si="26"/>
        <v>16.415000000000003</v>
      </c>
      <c r="K34" s="209">
        <f t="shared" si="26"/>
        <v>22.110000000000003</v>
      </c>
      <c r="L34" s="207">
        <v>0.34</v>
      </c>
      <c r="M34" s="70">
        <f t="shared" si="2"/>
        <v>16.168775000000004</v>
      </c>
      <c r="N34" s="70">
        <f t="shared" si="3"/>
        <v>21.778350000000003</v>
      </c>
      <c r="O34" s="16">
        <f t="shared" si="4"/>
        <v>0.3199000000000003</v>
      </c>
      <c r="Q34" s="69">
        <v>12</v>
      </c>
      <c r="R34" s="69">
        <v>15</v>
      </c>
      <c r="S34" s="214">
        <v>16.19</v>
      </c>
      <c r="T34" s="214">
        <v>20.24</v>
      </c>
      <c r="U34" s="207">
        <v>0.3493</v>
      </c>
      <c r="V34" s="69">
        <f t="shared" si="27"/>
        <v>16.073999999999998</v>
      </c>
      <c r="W34" s="69">
        <f t="shared" si="28"/>
        <v>20.0925</v>
      </c>
      <c r="X34" s="16">
        <v>0.3395</v>
      </c>
      <c r="Z34" s="215">
        <v>25.920999999999996</v>
      </c>
      <c r="AA34" s="215">
        <v>37.823499999999996</v>
      </c>
      <c r="AB34" s="215">
        <v>34.92344548359966</v>
      </c>
      <c r="AC34" s="215">
        <v>50.71457932506306</v>
      </c>
      <c r="AD34" s="207">
        <v>0.3435</v>
      </c>
      <c r="AE34" s="257">
        <v>14</v>
      </c>
      <c r="AF34" s="257">
        <v>37.823499999999996</v>
      </c>
      <c r="AG34" s="215">
        <f t="shared" si="5"/>
        <v>18.809</v>
      </c>
      <c r="AH34" s="215">
        <v>50.71457932506306</v>
      </c>
      <c r="AI34" s="207">
        <f t="shared" si="6"/>
        <v>0.3415454248567362</v>
      </c>
      <c r="AJ34" s="72">
        <f t="shared" si="7"/>
        <v>17.868550000000003</v>
      </c>
      <c r="AK34" s="72">
        <f t="shared" si="7"/>
        <v>48.17885035880991</v>
      </c>
      <c r="AL34" s="16">
        <f t="shared" si="8"/>
        <v>0.2744681536138993</v>
      </c>
      <c r="AN34" s="78">
        <v>12</v>
      </c>
      <c r="AO34" s="78">
        <v>14</v>
      </c>
      <c r="AP34" s="217">
        <v>16.32</v>
      </c>
      <c r="AQ34" s="217">
        <v>19.04</v>
      </c>
      <c r="AR34" s="207">
        <v>0.36</v>
      </c>
      <c r="AS34" s="78">
        <f t="shared" si="9"/>
        <v>15.912</v>
      </c>
      <c r="AT34" s="78">
        <f t="shared" si="9"/>
        <v>18.564</v>
      </c>
      <c r="AU34" s="16">
        <f t="shared" si="10"/>
        <v>0.32600000000000007</v>
      </c>
      <c r="AW34" s="79">
        <v>13.48</v>
      </c>
      <c r="AX34" s="79">
        <v>16.5</v>
      </c>
      <c r="AY34" s="218">
        <v>19.81</v>
      </c>
      <c r="AZ34" s="218">
        <v>24.26</v>
      </c>
      <c r="BA34" s="207">
        <f t="shared" si="11"/>
        <v>0.46997998665777185</v>
      </c>
      <c r="BB34" s="79">
        <f t="shared" si="12"/>
        <v>18.819499999999998</v>
      </c>
      <c r="BC34" s="79">
        <f t="shared" si="13"/>
        <v>23.047</v>
      </c>
      <c r="BD34" s="16">
        <f t="shared" si="14"/>
        <v>0.39648098732488335</v>
      </c>
      <c r="BF34" s="80">
        <v>12.5</v>
      </c>
      <c r="BG34" s="80">
        <v>16.5</v>
      </c>
      <c r="BH34" s="219">
        <v>17.19</v>
      </c>
      <c r="BI34" s="219">
        <v>22.69</v>
      </c>
      <c r="BJ34" s="207">
        <v>0.375</v>
      </c>
      <c r="BK34" s="80">
        <f t="shared" si="15"/>
        <v>16.760250000000003</v>
      </c>
      <c r="BL34" s="80">
        <f t="shared" si="16"/>
        <v>22.12275</v>
      </c>
      <c r="BM34" s="16">
        <f t="shared" si="17"/>
        <v>0.34079310344827585</v>
      </c>
      <c r="BO34" s="82">
        <v>14</v>
      </c>
      <c r="BP34" s="82">
        <v>16.5</v>
      </c>
      <c r="BQ34" s="220">
        <v>18.9</v>
      </c>
      <c r="BR34" s="220">
        <v>22.28</v>
      </c>
      <c r="BS34" s="286">
        <f t="shared" si="0"/>
        <v>0.3501639344262295</v>
      </c>
      <c r="BT34" s="82">
        <f t="shared" si="18"/>
        <v>18.6165</v>
      </c>
      <c r="BU34" s="82">
        <f t="shared" si="19"/>
        <v>21.945800000000002</v>
      </c>
      <c r="BV34" s="16">
        <f t="shared" si="20"/>
        <v>0.329911475409836</v>
      </c>
      <c r="BX34" s="84">
        <v>15.3</v>
      </c>
      <c r="BY34" s="84">
        <v>25</v>
      </c>
      <c r="BZ34" s="221">
        <v>21.28</v>
      </c>
      <c r="CA34" s="221">
        <v>34.75</v>
      </c>
      <c r="CB34" s="207">
        <f t="shared" si="1"/>
        <v>0.39032258064516134</v>
      </c>
      <c r="CC34" s="84">
        <f t="shared" si="21"/>
        <v>21.0672</v>
      </c>
      <c r="CD34" s="84">
        <f t="shared" si="22"/>
        <v>34.4025</v>
      </c>
      <c r="CE34" s="16">
        <f t="shared" si="23"/>
        <v>0.3764193548387098</v>
      </c>
      <c r="CG34" s="86">
        <v>18</v>
      </c>
      <c r="CH34" s="86">
        <v>30</v>
      </c>
      <c r="CI34" s="222">
        <v>24.39</v>
      </c>
      <c r="CJ34" s="222">
        <v>40.65</v>
      </c>
      <c r="CK34" s="207">
        <f t="shared" si="29"/>
        <v>0.35499999999999976</v>
      </c>
      <c r="CL34" s="85">
        <f t="shared" si="30"/>
        <v>24.02415</v>
      </c>
      <c r="CM34" s="85">
        <f t="shared" si="31"/>
        <v>40.04025</v>
      </c>
      <c r="CN34" s="16">
        <f t="shared" si="32"/>
        <v>0.33467500000000006</v>
      </c>
      <c r="CP34" s="208">
        <v>13.475000000000001</v>
      </c>
      <c r="CQ34" s="208">
        <v>21.8</v>
      </c>
      <c r="CR34" s="208">
        <v>18.865000000000002</v>
      </c>
      <c r="CS34" s="208">
        <v>30.52</v>
      </c>
      <c r="CT34" s="207">
        <v>0.4</v>
      </c>
      <c r="CV34" s="87">
        <v>12.25</v>
      </c>
      <c r="CW34" s="87">
        <v>16.25</v>
      </c>
      <c r="CX34" s="87">
        <f t="shared" si="24"/>
        <v>16.17</v>
      </c>
      <c r="CY34" s="87">
        <f t="shared" si="24"/>
        <v>21.45</v>
      </c>
      <c r="CZ34" s="16">
        <f t="shared" si="25"/>
        <v>0.32000000000000006</v>
      </c>
      <c r="DA34" s="87">
        <f t="shared" si="33"/>
        <v>15.361500000000001</v>
      </c>
      <c r="DB34" s="87">
        <f t="shared" si="34"/>
        <v>20.377499999999998</v>
      </c>
      <c r="DC34" s="16">
        <f t="shared" si="35"/>
        <v>0.254</v>
      </c>
    </row>
    <row r="35" spans="1:107" ht="14.25">
      <c r="A35" s="3" t="s">
        <v>81</v>
      </c>
      <c r="B35" s="67"/>
      <c r="C35" s="67"/>
      <c r="D35" s="67"/>
      <c r="E35" s="67"/>
      <c r="F35" s="16"/>
      <c r="H35" s="70">
        <v>13.25</v>
      </c>
      <c r="I35" s="70">
        <v>18</v>
      </c>
      <c r="J35" s="209">
        <f t="shared" si="26"/>
        <v>17.755000000000003</v>
      </c>
      <c r="K35" s="209">
        <f t="shared" si="26"/>
        <v>24.12</v>
      </c>
      <c r="L35" s="207">
        <v>0.34</v>
      </c>
      <c r="M35" s="70">
        <f t="shared" si="2"/>
        <v>17.488675000000004</v>
      </c>
      <c r="N35" s="70">
        <f t="shared" si="3"/>
        <v>23.758200000000002</v>
      </c>
      <c r="O35" s="16">
        <f t="shared" si="4"/>
        <v>0.3199000000000001</v>
      </c>
      <c r="Q35" s="69">
        <v>13</v>
      </c>
      <c r="R35" s="69">
        <v>18</v>
      </c>
      <c r="S35" s="214">
        <v>17.54</v>
      </c>
      <c r="T35" s="214">
        <v>24.29</v>
      </c>
      <c r="U35" s="207">
        <v>0.3494</v>
      </c>
      <c r="V35" s="69">
        <f t="shared" si="27"/>
        <v>17.4135</v>
      </c>
      <c r="W35" s="69">
        <f t="shared" si="28"/>
        <v>24.111</v>
      </c>
      <c r="X35" s="16">
        <v>0.3395</v>
      </c>
      <c r="Z35" s="215">
        <v>29.025999999999996</v>
      </c>
      <c r="AA35" s="215">
        <v>42.504</v>
      </c>
      <c r="AB35" s="215">
        <v>39.04287170311185</v>
      </c>
      <c r="AC35" s="215">
        <v>56.92423292262404</v>
      </c>
      <c r="AD35" s="207">
        <v>0.3416</v>
      </c>
      <c r="AE35" s="257">
        <v>15</v>
      </c>
      <c r="AF35" s="257">
        <v>42.504</v>
      </c>
      <c r="AG35" s="215">
        <f t="shared" si="5"/>
        <v>20.124000000000002</v>
      </c>
      <c r="AH35" s="215">
        <v>56.92423292262404</v>
      </c>
      <c r="AI35" s="207">
        <f t="shared" si="6"/>
        <v>0.3398760594501955</v>
      </c>
      <c r="AJ35" s="72">
        <f t="shared" si="7"/>
        <v>19.117800000000003</v>
      </c>
      <c r="AK35" s="72">
        <f t="shared" si="7"/>
        <v>54.07802127649284</v>
      </c>
      <c r="AL35" s="16">
        <f t="shared" si="8"/>
        <v>0.2728822564776856</v>
      </c>
      <c r="AN35" s="78">
        <v>14</v>
      </c>
      <c r="AO35" s="78">
        <v>16</v>
      </c>
      <c r="AP35" s="217">
        <v>19.04</v>
      </c>
      <c r="AQ35" s="217">
        <v>21.76</v>
      </c>
      <c r="AR35" s="207">
        <v>0.36</v>
      </c>
      <c r="AS35" s="78">
        <f t="shared" si="9"/>
        <v>18.564</v>
      </c>
      <c r="AT35" s="78">
        <f t="shared" si="9"/>
        <v>21.216</v>
      </c>
      <c r="AU35" s="16">
        <f t="shared" si="10"/>
        <v>0.32600000000000007</v>
      </c>
      <c r="AW35" s="79">
        <v>14.58</v>
      </c>
      <c r="AX35" s="79">
        <v>17.6</v>
      </c>
      <c r="AY35" s="218">
        <v>21.43</v>
      </c>
      <c r="AZ35" s="218">
        <v>25.87</v>
      </c>
      <c r="BA35" s="207">
        <f t="shared" si="11"/>
        <v>0.4698570540708513</v>
      </c>
      <c r="BB35" s="79">
        <f t="shared" si="12"/>
        <v>20.3585</v>
      </c>
      <c r="BC35" s="79">
        <f t="shared" si="13"/>
        <v>24.5765</v>
      </c>
      <c r="BD35" s="16">
        <f t="shared" si="14"/>
        <v>0.396364201367309</v>
      </c>
      <c r="BF35" s="80">
        <v>15.21</v>
      </c>
      <c r="BG35" s="80">
        <v>20.21</v>
      </c>
      <c r="BH35" s="219">
        <v>20.99</v>
      </c>
      <c r="BI35" s="219">
        <v>27.89</v>
      </c>
      <c r="BJ35" s="207">
        <v>0.38</v>
      </c>
      <c r="BK35" s="80">
        <f t="shared" si="15"/>
        <v>20.465249999999997</v>
      </c>
      <c r="BL35" s="80">
        <f t="shared" si="16"/>
        <v>27.19275</v>
      </c>
      <c r="BM35" s="16">
        <f t="shared" si="17"/>
        <v>0.34551101072840207</v>
      </c>
      <c r="BO35" s="82">
        <v>16.5</v>
      </c>
      <c r="BP35" s="82">
        <v>20</v>
      </c>
      <c r="BQ35" s="220">
        <v>22.28</v>
      </c>
      <c r="BR35" s="220">
        <v>27</v>
      </c>
      <c r="BS35" s="286">
        <f t="shared" si="0"/>
        <v>0.3501369863013699</v>
      </c>
      <c r="BT35" s="82">
        <f t="shared" si="18"/>
        <v>21.945800000000002</v>
      </c>
      <c r="BU35" s="82">
        <f t="shared" si="19"/>
        <v>26.595</v>
      </c>
      <c r="BV35" s="16">
        <f t="shared" si="20"/>
        <v>0.3298849315068495</v>
      </c>
      <c r="BX35" s="84">
        <v>17.5</v>
      </c>
      <c r="BY35" s="84">
        <v>28</v>
      </c>
      <c r="BZ35" s="221">
        <v>24.33</v>
      </c>
      <c r="CA35" s="221">
        <v>38.92</v>
      </c>
      <c r="CB35" s="207">
        <f t="shared" si="1"/>
        <v>0.39010989010989006</v>
      </c>
      <c r="CC35" s="84">
        <f t="shared" si="21"/>
        <v>24.086699999999997</v>
      </c>
      <c r="CD35" s="84">
        <f t="shared" si="22"/>
        <v>38.5308</v>
      </c>
      <c r="CE35" s="16">
        <f t="shared" si="23"/>
        <v>0.376208791208791</v>
      </c>
      <c r="CG35" s="86">
        <v>23</v>
      </c>
      <c r="CH35" s="86">
        <v>35</v>
      </c>
      <c r="CI35" s="222">
        <v>31.165</v>
      </c>
      <c r="CJ35" s="222">
        <v>47.425</v>
      </c>
      <c r="CK35" s="207">
        <f t="shared" si="29"/>
        <v>0.355</v>
      </c>
      <c r="CL35" s="85">
        <f t="shared" si="30"/>
        <v>30.697525</v>
      </c>
      <c r="CM35" s="85">
        <f t="shared" si="31"/>
        <v>46.713625</v>
      </c>
      <c r="CN35" s="16">
        <f t="shared" si="32"/>
        <v>0.33467499999999983</v>
      </c>
      <c r="CP35" s="208">
        <v>14.575000000000001</v>
      </c>
      <c r="CQ35" s="208">
        <v>23.15</v>
      </c>
      <c r="CR35" s="208">
        <v>20.405</v>
      </c>
      <c r="CS35" s="208">
        <v>32.41</v>
      </c>
      <c r="CT35" s="207">
        <v>0.4</v>
      </c>
      <c r="CV35" s="87">
        <v>13.5</v>
      </c>
      <c r="CW35" s="87">
        <v>18</v>
      </c>
      <c r="CX35" s="87">
        <f t="shared" si="24"/>
        <v>17.82</v>
      </c>
      <c r="CY35" s="87">
        <f t="shared" si="24"/>
        <v>23.76</v>
      </c>
      <c r="CZ35" s="16">
        <f t="shared" si="25"/>
        <v>0.31999999999999984</v>
      </c>
      <c r="DA35" s="87">
        <f t="shared" si="33"/>
        <v>16.929000000000002</v>
      </c>
      <c r="DB35" s="87">
        <f t="shared" si="34"/>
        <v>22.572000000000003</v>
      </c>
      <c r="DC35" s="16">
        <f t="shared" si="35"/>
        <v>0.2540000000000002</v>
      </c>
    </row>
    <row r="36" spans="1:107" ht="14.25">
      <c r="A36" s="3" t="s">
        <v>82</v>
      </c>
      <c r="B36" s="67"/>
      <c r="C36" s="67"/>
      <c r="D36" s="67"/>
      <c r="E36" s="67"/>
      <c r="F36" s="16"/>
      <c r="H36" s="70">
        <v>16</v>
      </c>
      <c r="I36" s="70">
        <v>22</v>
      </c>
      <c r="J36" s="209">
        <f t="shared" si="26"/>
        <v>21.44</v>
      </c>
      <c r="K36" s="209">
        <f t="shared" si="26"/>
        <v>29.48</v>
      </c>
      <c r="L36" s="207">
        <v>0.34</v>
      </c>
      <c r="M36" s="70">
        <f t="shared" si="2"/>
        <v>21.1184</v>
      </c>
      <c r="N36" s="70">
        <f t="shared" si="3"/>
        <v>29.0378</v>
      </c>
      <c r="O36" s="16">
        <f t="shared" si="4"/>
        <v>0.31989999999999985</v>
      </c>
      <c r="Q36" s="69">
        <v>14</v>
      </c>
      <c r="R36" s="69">
        <v>19.5</v>
      </c>
      <c r="S36" s="214">
        <v>18.89</v>
      </c>
      <c r="T36" s="214">
        <v>26.32</v>
      </c>
      <c r="U36" s="207">
        <v>0.3496</v>
      </c>
      <c r="V36" s="69">
        <f t="shared" si="27"/>
        <v>18.753</v>
      </c>
      <c r="W36" s="69">
        <f t="shared" si="28"/>
        <v>26.12025</v>
      </c>
      <c r="X36" s="16">
        <v>0.3395</v>
      </c>
      <c r="Z36" s="215">
        <v>23.724499999999995</v>
      </c>
      <c r="AA36" s="215">
        <v>33.5685</v>
      </c>
      <c r="AB36" s="215">
        <v>32.00933286164843</v>
      </c>
      <c r="AC36" s="215">
        <v>45.06943969091673</v>
      </c>
      <c r="AD36" s="207">
        <v>0.3453</v>
      </c>
      <c r="AE36" s="257">
        <v>16</v>
      </c>
      <c r="AF36" s="257">
        <v>33.5685</v>
      </c>
      <c r="AG36" s="215">
        <f t="shared" si="5"/>
        <v>21.5248</v>
      </c>
      <c r="AH36" s="215">
        <v>45.06943969091673</v>
      </c>
      <c r="AI36" s="207">
        <f t="shared" si="6"/>
        <v>0.3434790177414433</v>
      </c>
      <c r="AJ36" s="72">
        <f t="shared" si="7"/>
        <v>20.44856</v>
      </c>
      <c r="AK36" s="72">
        <f t="shared" si="7"/>
        <v>42.81596770637089</v>
      </c>
      <c r="AL36" s="16">
        <f t="shared" si="8"/>
        <v>0.27630506685437095</v>
      </c>
      <c r="AN36" s="78">
        <v>16</v>
      </c>
      <c r="AO36" s="78">
        <v>18</v>
      </c>
      <c r="AP36" s="217">
        <v>21.76</v>
      </c>
      <c r="AQ36" s="217">
        <v>24.48</v>
      </c>
      <c r="AR36" s="207">
        <v>0.36</v>
      </c>
      <c r="AS36" s="78">
        <f t="shared" si="9"/>
        <v>21.216</v>
      </c>
      <c r="AT36" s="78">
        <f t="shared" si="9"/>
        <v>23.868000000000002</v>
      </c>
      <c r="AU36" s="16">
        <f t="shared" si="10"/>
        <v>0.32600000000000007</v>
      </c>
      <c r="AW36" s="79">
        <v>18</v>
      </c>
      <c r="AX36" s="79">
        <v>21</v>
      </c>
      <c r="AY36" s="218">
        <v>26.46</v>
      </c>
      <c r="AZ36" s="218">
        <v>30.869999999999997</v>
      </c>
      <c r="BA36" s="207">
        <f t="shared" si="11"/>
        <v>0.47</v>
      </c>
      <c r="BB36" s="79">
        <f t="shared" si="12"/>
        <v>25.137</v>
      </c>
      <c r="BC36" s="79">
        <f t="shared" si="13"/>
        <v>29.326499999999996</v>
      </c>
      <c r="BD36" s="16">
        <f t="shared" si="14"/>
        <v>0.39649999999999985</v>
      </c>
      <c r="BF36" s="380" t="s">
        <v>387</v>
      </c>
      <c r="BG36" s="381"/>
      <c r="BH36" s="381"/>
      <c r="BI36" s="381"/>
      <c r="BJ36" s="381"/>
      <c r="BK36" s="381"/>
      <c r="BL36" s="381"/>
      <c r="BM36" s="382"/>
      <c r="BO36" s="82">
        <v>15</v>
      </c>
      <c r="BP36" s="82">
        <v>19</v>
      </c>
      <c r="BQ36" s="220">
        <v>20.25</v>
      </c>
      <c r="BR36" s="220">
        <v>25.65</v>
      </c>
      <c r="BS36" s="286">
        <f t="shared" si="0"/>
        <v>0.34999999999999987</v>
      </c>
      <c r="BT36" s="82">
        <f t="shared" si="18"/>
        <v>19.94625</v>
      </c>
      <c r="BU36" s="82">
        <f t="shared" si="19"/>
        <v>25.265249999999998</v>
      </c>
      <c r="BV36" s="16">
        <f t="shared" si="20"/>
        <v>0.32975</v>
      </c>
      <c r="BX36" s="84">
        <v>14.5</v>
      </c>
      <c r="BY36" s="84">
        <v>25</v>
      </c>
      <c r="BZ36" s="221">
        <v>20.16</v>
      </c>
      <c r="CA36" s="221">
        <v>34.75</v>
      </c>
      <c r="CB36" s="207">
        <f t="shared" si="1"/>
        <v>0.39012658227848096</v>
      </c>
      <c r="CC36" s="84">
        <f t="shared" si="21"/>
        <v>19.9584</v>
      </c>
      <c r="CD36" s="84">
        <f t="shared" si="22"/>
        <v>34.4025</v>
      </c>
      <c r="CE36" s="16">
        <f t="shared" si="23"/>
        <v>0.3762253164556961</v>
      </c>
      <c r="CG36" s="86">
        <v>16</v>
      </c>
      <c r="CH36" s="86">
        <v>23</v>
      </c>
      <c r="CI36" s="222">
        <v>21.68</v>
      </c>
      <c r="CJ36" s="222">
        <v>31.165</v>
      </c>
      <c r="CK36" s="207">
        <f t="shared" si="29"/>
        <v>0.355</v>
      </c>
      <c r="CL36" s="85">
        <f t="shared" si="30"/>
        <v>21.3548</v>
      </c>
      <c r="CM36" s="85">
        <f t="shared" si="31"/>
        <v>30.697525</v>
      </c>
      <c r="CN36" s="16">
        <f t="shared" si="32"/>
        <v>0.33467499999999983</v>
      </c>
      <c r="CP36" s="208">
        <v>15.400000000000002</v>
      </c>
      <c r="CQ36" s="208">
        <v>24.73</v>
      </c>
      <c r="CR36" s="208">
        <v>21.560000000000002</v>
      </c>
      <c r="CS36" s="208">
        <v>34.622</v>
      </c>
      <c r="CT36" s="207">
        <v>0.4</v>
      </c>
      <c r="CV36" s="87">
        <v>24</v>
      </c>
      <c r="CW36" s="87">
        <v>27</v>
      </c>
      <c r="CX36" s="87">
        <f t="shared" si="24"/>
        <v>31.68</v>
      </c>
      <c r="CY36" s="87">
        <f t="shared" si="24"/>
        <v>35.64</v>
      </c>
      <c r="CZ36" s="16">
        <f t="shared" si="25"/>
        <v>0.31999999999999984</v>
      </c>
      <c r="DA36" s="87">
        <f t="shared" si="33"/>
        <v>30.096</v>
      </c>
      <c r="DB36" s="87">
        <f t="shared" si="34"/>
        <v>33.858000000000004</v>
      </c>
      <c r="DC36" s="16">
        <f t="shared" si="35"/>
        <v>0.2540000000000002</v>
      </c>
    </row>
    <row r="37" spans="1:107" ht="14.25">
      <c r="A37" s="3" t="s">
        <v>83</v>
      </c>
      <c r="B37" s="67"/>
      <c r="C37" s="67"/>
      <c r="D37" s="67"/>
      <c r="E37" s="67"/>
      <c r="F37" s="16"/>
      <c r="H37" s="70">
        <v>18</v>
      </c>
      <c r="I37" s="70">
        <v>29</v>
      </c>
      <c r="J37" s="209">
        <f t="shared" si="26"/>
        <v>24.12</v>
      </c>
      <c r="K37" s="209">
        <f t="shared" si="26"/>
        <v>38.86</v>
      </c>
      <c r="L37" s="207">
        <v>0.34</v>
      </c>
      <c r="M37" s="70">
        <f t="shared" si="2"/>
        <v>23.758200000000002</v>
      </c>
      <c r="N37" s="70">
        <f t="shared" si="3"/>
        <v>38.2771</v>
      </c>
      <c r="O37" s="16">
        <f t="shared" si="4"/>
        <v>0.3199000000000001</v>
      </c>
      <c r="Q37" s="69">
        <v>16</v>
      </c>
      <c r="R37" s="69">
        <v>21.5</v>
      </c>
      <c r="S37" s="214">
        <v>21.59</v>
      </c>
      <c r="T37" s="214">
        <v>29.01</v>
      </c>
      <c r="U37" s="207">
        <v>0.3493</v>
      </c>
      <c r="V37" s="69">
        <f t="shared" si="27"/>
        <v>21.432000000000002</v>
      </c>
      <c r="W37" s="69">
        <f t="shared" si="28"/>
        <v>28.79925</v>
      </c>
      <c r="X37" s="16">
        <v>0.3395</v>
      </c>
      <c r="Z37" s="215">
        <v>25.897999999999996</v>
      </c>
      <c r="AA37" s="215">
        <v>36.765499999999996</v>
      </c>
      <c r="AB37" s="215">
        <v>34.89293121530697</v>
      </c>
      <c r="AC37" s="215">
        <v>49.31092298359965</v>
      </c>
      <c r="AD37" s="207">
        <v>0.3437</v>
      </c>
      <c r="AE37" s="257">
        <v>18</v>
      </c>
      <c r="AF37" s="257">
        <v>36.765499999999996</v>
      </c>
      <c r="AG37" s="215">
        <f t="shared" si="5"/>
        <v>24.1866</v>
      </c>
      <c r="AH37" s="215">
        <v>49.31092298359965</v>
      </c>
      <c r="AI37" s="207">
        <f t="shared" si="6"/>
        <v>0.3420405726890041</v>
      </c>
      <c r="AJ37" s="72">
        <f t="shared" si="7"/>
        <v>22.977269999999997</v>
      </c>
      <c r="AK37" s="72">
        <f t="shared" si="7"/>
        <v>46.84537683441967</v>
      </c>
      <c r="AL37" s="16">
        <f t="shared" si="8"/>
        <v>0.27493854405455376</v>
      </c>
      <c r="AN37" s="78">
        <v>18</v>
      </c>
      <c r="AO37" s="78">
        <v>20</v>
      </c>
      <c r="AP37" s="217">
        <v>24.48</v>
      </c>
      <c r="AQ37" s="217">
        <v>27.2</v>
      </c>
      <c r="AR37" s="207">
        <v>0.36</v>
      </c>
      <c r="AS37" s="78">
        <f t="shared" si="9"/>
        <v>23.868000000000002</v>
      </c>
      <c r="AT37" s="78">
        <f t="shared" si="9"/>
        <v>26.52</v>
      </c>
      <c r="AU37" s="16">
        <f t="shared" si="10"/>
        <v>0.32600000000000007</v>
      </c>
      <c r="AW37" s="79">
        <v>20</v>
      </c>
      <c r="AX37" s="79">
        <v>23</v>
      </c>
      <c r="AY37" s="218">
        <v>29.4</v>
      </c>
      <c r="AZ37" s="218">
        <v>33.81</v>
      </c>
      <c r="BA37" s="207">
        <f t="shared" si="11"/>
        <v>0.47</v>
      </c>
      <c r="BB37" s="79">
        <f t="shared" si="12"/>
        <v>27.93</v>
      </c>
      <c r="BC37" s="79">
        <f t="shared" si="13"/>
        <v>32.1195</v>
      </c>
      <c r="BD37" s="16">
        <f t="shared" si="14"/>
        <v>0.3965000000000001</v>
      </c>
      <c r="BF37" s="380" t="s">
        <v>387</v>
      </c>
      <c r="BG37" s="381"/>
      <c r="BH37" s="381"/>
      <c r="BI37" s="381"/>
      <c r="BJ37" s="381"/>
      <c r="BK37" s="381"/>
      <c r="BL37" s="381"/>
      <c r="BM37" s="382"/>
      <c r="BO37" s="82">
        <v>16.5</v>
      </c>
      <c r="BP37" s="82">
        <v>20</v>
      </c>
      <c r="BQ37" s="220">
        <v>22.28</v>
      </c>
      <c r="BR37" s="220">
        <v>27</v>
      </c>
      <c r="BS37" s="286">
        <f t="shared" si="0"/>
        <v>0.3501369863013699</v>
      </c>
      <c r="BT37" s="82">
        <f t="shared" si="18"/>
        <v>21.945800000000002</v>
      </c>
      <c r="BU37" s="82">
        <f t="shared" si="19"/>
        <v>26.595</v>
      </c>
      <c r="BV37" s="16">
        <f t="shared" si="20"/>
        <v>0.3298849315068495</v>
      </c>
      <c r="BX37" s="84">
        <v>17</v>
      </c>
      <c r="BY37" s="84">
        <v>28</v>
      </c>
      <c r="BZ37" s="221">
        <v>23.63</v>
      </c>
      <c r="CA37" s="221">
        <v>38.92</v>
      </c>
      <c r="CB37" s="207">
        <f t="shared" si="1"/>
        <v>0.3899999999999999</v>
      </c>
      <c r="CC37" s="84">
        <f t="shared" si="21"/>
        <v>23.3937</v>
      </c>
      <c r="CD37" s="84">
        <f t="shared" si="22"/>
        <v>38.5308</v>
      </c>
      <c r="CE37" s="16">
        <f t="shared" si="23"/>
        <v>0.3760999999999999</v>
      </c>
      <c r="CG37" s="86">
        <v>18.55</v>
      </c>
      <c r="CH37" s="86">
        <v>27.75</v>
      </c>
      <c r="CI37" s="222">
        <v>25.13525</v>
      </c>
      <c r="CJ37" s="222">
        <v>37.60125</v>
      </c>
      <c r="CK37" s="207">
        <f t="shared" si="29"/>
        <v>0.355</v>
      </c>
      <c r="CL37" s="85">
        <f t="shared" si="30"/>
        <v>24.75822125</v>
      </c>
      <c r="CM37" s="85">
        <f t="shared" si="31"/>
        <v>37.03723125</v>
      </c>
      <c r="CN37" s="16">
        <f t="shared" si="32"/>
        <v>0.33467500000000006</v>
      </c>
      <c r="CP37" s="208">
        <v>17.5</v>
      </c>
      <c r="CQ37" s="208">
        <v>29.15</v>
      </c>
      <c r="CR37" s="208">
        <v>24.5</v>
      </c>
      <c r="CS37" s="208">
        <v>40.809999999999995</v>
      </c>
      <c r="CT37" s="207">
        <v>0.4</v>
      </c>
      <c r="CV37" s="87">
        <v>27</v>
      </c>
      <c r="CW37" s="87">
        <v>30</v>
      </c>
      <c r="CX37" s="87">
        <f t="shared" si="24"/>
        <v>35.64</v>
      </c>
      <c r="CY37" s="87">
        <f t="shared" si="24"/>
        <v>39.6</v>
      </c>
      <c r="CZ37" s="16">
        <f t="shared" si="25"/>
        <v>0.32000000000000006</v>
      </c>
      <c r="DA37" s="87">
        <f t="shared" si="33"/>
        <v>33.858000000000004</v>
      </c>
      <c r="DB37" s="87">
        <f t="shared" si="34"/>
        <v>37.620000000000005</v>
      </c>
      <c r="DC37" s="16">
        <f t="shared" si="35"/>
        <v>0.2540000000000002</v>
      </c>
    </row>
    <row r="38" spans="1:107" ht="14.25">
      <c r="A38" s="6" t="s">
        <v>84</v>
      </c>
      <c r="B38" s="67"/>
      <c r="C38" s="67"/>
      <c r="D38" s="67"/>
      <c r="E38" s="67"/>
      <c r="F38" s="16"/>
      <c r="H38" s="70">
        <v>20</v>
      </c>
      <c r="I38" s="70">
        <v>34</v>
      </c>
      <c r="J38" s="209">
        <f t="shared" si="26"/>
        <v>26.8</v>
      </c>
      <c r="K38" s="209">
        <f t="shared" si="26"/>
        <v>45.56</v>
      </c>
      <c r="L38" s="207">
        <v>0.34</v>
      </c>
      <c r="M38" s="70">
        <f t="shared" si="2"/>
        <v>26.398</v>
      </c>
      <c r="N38" s="70">
        <f t="shared" si="3"/>
        <v>44.8766</v>
      </c>
      <c r="O38" s="16">
        <f t="shared" si="4"/>
        <v>0.3199000000000001</v>
      </c>
      <c r="Q38" s="69">
        <v>18</v>
      </c>
      <c r="R38" s="69">
        <v>23.5</v>
      </c>
      <c r="S38" s="214">
        <v>24.29</v>
      </c>
      <c r="T38" s="214">
        <v>31.71</v>
      </c>
      <c r="U38" s="207">
        <v>0.3494</v>
      </c>
      <c r="V38" s="69">
        <f t="shared" si="27"/>
        <v>24.111</v>
      </c>
      <c r="W38" s="69">
        <f t="shared" si="28"/>
        <v>31.478250000000003</v>
      </c>
      <c r="X38" s="16">
        <v>0.3395</v>
      </c>
      <c r="Z38" s="215">
        <v>28.025499999999997</v>
      </c>
      <c r="AA38" s="215">
        <v>39.893499999999996</v>
      </c>
      <c r="AB38" s="215">
        <v>37.715501032380146</v>
      </c>
      <c r="AC38" s="215">
        <v>53.46086347140453</v>
      </c>
      <c r="AD38" s="207">
        <v>0.3424</v>
      </c>
      <c r="AE38" s="257">
        <v>21</v>
      </c>
      <c r="AF38" s="257">
        <v>39.893499999999996</v>
      </c>
      <c r="AG38" s="215">
        <f t="shared" si="5"/>
        <v>28.1904</v>
      </c>
      <c r="AH38" s="215">
        <v>53.46086347140453</v>
      </c>
      <c r="AI38" s="207">
        <f t="shared" si="6"/>
        <v>0.3408863585013924</v>
      </c>
      <c r="AJ38" s="72">
        <f t="shared" si="7"/>
        <v>26.78088</v>
      </c>
      <c r="AK38" s="72">
        <f t="shared" si="7"/>
        <v>50.7878202978343</v>
      </c>
      <c r="AL38" s="16">
        <f t="shared" si="8"/>
        <v>0.27384204057632267</v>
      </c>
      <c r="AN38" s="78">
        <v>20</v>
      </c>
      <c r="AO38" s="78">
        <v>22</v>
      </c>
      <c r="AP38" s="217">
        <v>27.2</v>
      </c>
      <c r="AQ38" s="217">
        <v>29.92</v>
      </c>
      <c r="AR38" s="207">
        <v>0.36</v>
      </c>
      <c r="AS38" s="78">
        <f t="shared" si="9"/>
        <v>26.52</v>
      </c>
      <c r="AT38" s="78">
        <f t="shared" si="9"/>
        <v>29.172</v>
      </c>
      <c r="AU38" s="16">
        <f t="shared" si="10"/>
        <v>0.32600000000000007</v>
      </c>
      <c r="AW38" s="79">
        <v>22</v>
      </c>
      <c r="AX38" s="79">
        <v>25</v>
      </c>
      <c r="AY38" s="218">
        <v>32.34</v>
      </c>
      <c r="AZ38" s="218">
        <v>36.75</v>
      </c>
      <c r="BA38" s="207">
        <f t="shared" si="11"/>
        <v>0.47</v>
      </c>
      <c r="BB38" s="79">
        <f t="shared" si="12"/>
        <v>30.723000000000003</v>
      </c>
      <c r="BC38" s="79">
        <f t="shared" si="13"/>
        <v>34.9125</v>
      </c>
      <c r="BD38" s="16">
        <f t="shared" si="14"/>
        <v>0.3965000000000001</v>
      </c>
      <c r="BF38" s="380" t="s">
        <v>387</v>
      </c>
      <c r="BG38" s="381"/>
      <c r="BH38" s="381"/>
      <c r="BI38" s="381"/>
      <c r="BJ38" s="381"/>
      <c r="BK38" s="381"/>
      <c r="BL38" s="381"/>
      <c r="BM38" s="382"/>
      <c r="BO38" s="82">
        <v>17.5</v>
      </c>
      <c r="BP38" s="82">
        <v>22</v>
      </c>
      <c r="BQ38" s="220">
        <v>23.63</v>
      </c>
      <c r="BR38" s="220">
        <v>29.7</v>
      </c>
      <c r="BS38" s="286">
        <f t="shared" si="0"/>
        <v>0.3501265822784809</v>
      </c>
      <c r="BT38" s="82">
        <f t="shared" si="18"/>
        <v>23.27555</v>
      </c>
      <c r="BU38" s="82">
        <f t="shared" si="19"/>
        <v>29.2545</v>
      </c>
      <c r="BV38" s="16">
        <f t="shared" si="20"/>
        <v>0.3298746835443038</v>
      </c>
      <c r="BX38" s="84">
        <v>20</v>
      </c>
      <c r="BY38" s="84">
        <v>34</v>
      </c>
      <c r="BZ38" s="221">
        <v>29</v>
      </c>
      <c r="CA38" s="221">
        <v>49.3</v>
      </c>
      <c r="CB38" s="207">
        <f t="shared" si="1"/>
        <v>0.44999999999999996</v>
      </c>
      <c r="CC38" s="84">
        <f t="shared" si="21"/>
        <v>28.71</v>
      </c>
      <c r="CD38" s="84">
        <f t="shared" si="22"/>
        <v>48.806999999999995</v>
      </c>
      <c r="CE38" s="16">
        <f t="shared" si="23"/>
        <v>0.4355</v>
      </c>
      <c r="CG38" s="86">
        <v>21.3</v>
      </c>
      <c r="CH38" s="86">
        <v>31.8</v>
      </c>
      <c r="CI38" s="222">
        <v>28.8615</v>
      </c>
      <c r="CJ38" s="222">
        <v>43.089</v>
      </c>
      <c r="CK38" s="207">
        <f t="shared" si="29"/>
        <v>0.355</v>
      </c>
      <c r="CL38" s="85">
        <f t="shared" si="30"/>
        <v>28.4285775</v>
      </c>
      <c r="CM38" s="85">
        <f t="shared" si="31"/>
        <v>42.442665</v>
      </c>
      <c r="CN38" s="16">
        <f t="shared" si="32"/>
        <v>0.33467499999999983</v>
      </c>
      <c r="CP38" s="208">
        <v>19.8</v>
      </c>
      <c r="CQ38" s="208">
        <v>32.15</v>
      </c>
      <c r="CR38" s="208">
        <v>27.72</v>
      </c>
      <c r="CS38" s="208">
        <v>45.01</v>
      </c>
      <c r="CT38" s="207">
        <v>0.4</v>
      </c>
      <c r="CV38" s="87">
        <v>30</v>
      </c>
      <c r="CW38" s="87">
        <v>36</v>
      </c>
      <c r="CX38" s="87">
        <f t="shared" si="24"/>
        <v>39.6</v>
      </c>
      <c r="CY38" s="87">
        <f t="shared" si="24"/>
        <v>47.52</v>
      </c>
      <c r="CZ38" s="16">
        <f t="shared" si="25"/>
        <v>0.32000000000000006</v>
      </c>
      <c r="DA38" s="87">
        <f t="shared" si="33"/>
        <v>37.620000000000005</v>
      </c>
      <c r="DB38" s="87">
        <f t="shared" si="34"/>
        <v>45.144000000000005</v>
      </c>
      <c r="DC38" s="16">
        <f t="shared" si="35"/>
        <v>0.2540000000000002</v>
      </c>
    </row>
    <row r="39" spans="1:107" ht="14.25">
      <c r="A39" s="3" t="s">
        <v>85</v>
      </c>
      <c r="B39" s="67"/>
      <c r="C39" s="67"/>
      <c r="D39" s="67"/>
      <c r="E39" s="67"/>
      <c r="F39" s="16"/>
      <c r="H39" s="70">
        <v>15</v>
      </c>
      <c r="I39" s="70">
        <v>20</v>
      </c>
      <c r="J39" s="209">
        <f t="shared" si="26"/>
        <v>20.1</v>
      </c>
      <c r="K39" s="209">
        <f t="shared" si="26"/>
        <v>26.8</v>
      </c>
      <c r="L39" s="207">
        <v>0.34</v>
      </c>
      <c r="M39" s="70">
        <f t="shared" si="2"/>
        <v>19.7985</v>
      </c>
      <c r="N39" s="70">
        <f t="shared" si="3"/>
        <v>26.398</v>
      </c>
      <c r="O39" s="16">
        <f t="shared" si="4"/>
        <v>0.3199000000000001</v>
      </c>
      <c r="Q39" s="69">
        <v>40</v>
      </c>
      <c r="R39" s="69">
        <v>60</v>
      </c>
      <c r="S39" s="214">
        <v>53.98</v>
      </c>
      <c r="T39" s="214">
        <v>80.97</v>
      </c>
      <c r="U39" s="207">
        <v>0.3495</v>
      </c>
      <c r="V39" s="69">
        <f t="shared" si="27"/>
        <v>53.58</v>
      </c>
      <c r="W39" s="69">
        <f t="shared" si="28"/>
        <v>80.37</v>
      </c>
      <c r="X39" s="16">
        <v>0.3395</v>
      </c>
      <c r="Z39" s="215">
        <v>40.25</v>
      </c>
      <c r="AA39" s="215">
        <v>45.137499999999996</v>
      </c>
      <c r="AB39" s="215">
        <v>53.93</v>
      </c>
      <c r="AC39" s="215">
        <v>60.41811664213624</v>
      </c>
      <c r="AD39" s="207">
        <v>0.3392</v>
      </c>
      <c r="AE39" s="257">
        <v>25</v>
      </c>
      <c r="AF39" s="257">
        <v>45.137499999999996</v>
      </c>
      <c r="AG39" s="215">
        <f t="shared" si="5"/>
        <v>33.480000000000004</v>
      </c>
      <c r="AH39" s="215">
        <v>60.41811664213624</v>
      </c>
      <c r="AI39" s="207">
        <f t="shared" si="6"/>
        <v>0.33877193572819486</v>
      </c>
      <c r="AJ39" s="72">
        <f t="shared" si="7"/>
        <v>31.806000000000004</v>
      </c>
      <c r="AK39" s="72">
        <f t="shared" si="7"/>
        <v>57.39721081002943</v>
      </c>
      <c r="AL39" s="16">
        <f t="shared" si="8"/>
        <v>0.2718333389417851</v>
      </c>
      <c r="AN39" s="78">
        <v>18</v>
      </c>
      <c r="AO39" s="78">
        <v>20</v>
      </c>
      <c r="AP39" s="217">
        <v>24.48</v>
      </c>
      <c r="AQ39" s="217">
        <v>27.2</v>
      </c>
      <c r="AR39" s="207">
        <v>0.36</v>
      </c>
      <c r="AS39" s="78">
        <f t="shared" si="9"/>
        <v>23.868000000000002</v>
      </c>
      <c r="AT39" s="78">
        <f t="shared" si="9"/>
        <v>26.52</v>
      </c>
      <c r="AU39" s="16">
        <f t="shared" si="10"/>
        <v>0.32600000000000007</v>
      </c>
      <c r="AW39" s="79">
        <v>16</v>
      </c>
      <c r="AX39" s="79">
        <v>20</v>
      </c>
      <c r="AY39" s="218">
        <v>23.52</v>
      </c>
      <c r="AZ39" s="218">
        <v>29.4</v>
      </c>
      <c r="BA39" s="207">
        <f t="shared" si="11"/>
        <v>0.47</v>
      </c>
      <c r="BB39" s="79">
        <f t="shared" si="12"/>
        <v>22.344</v>
      </c>
      <c r="BC39" s="79">
        <f t="shared" si="13"/>
        <v>27.93</v>
      </c>
      <c r="BD39" s="16">
        <f t="shared" si="14"/>
        <v>0.3965000000000001</v>
      </c>
      <c r="BF39" s="380" t="s">
        <v>387</v>
      </c>
      <c r="BG39" s="381"/>
      <c r="BH39" s="381"/>
      <c r="BI39" s="381"/>
      <c r="BJ39" s="381"/>
      <c r="BK39" s="381"/>
      <c r="BL39" s="381"/>
      <c r="BM39" s="382"/>
      <c r="BO39" s="82">
        <v>17</v>
      </c>
      <c r="BP39" s="82">
        <v>23</v>
      </c>
      <c r="BQ39" s="220">
        <v>22.95</v>
      </c>
      <c r="BR39" s="220">
        <v>31.05</v>
      </c>
      <c r="BS39" s="286">
        <f t="shared" si="0"/>
        <v>0.3500000000000001</v>
      </c>
      <c r="BT39" s="82">
        <f t="shared" si="18"/>
        <v>22.60575</v>
      </c>
      <c r="BU39" s="82">
        <f t="shared" si="19"/>
        <v>30.58425</v>
      </c>
      <c r="BV39" s="16">
        <f t="shared" si="20"/>
        <v>0.32975</v>
      </c>
      <c r="BX39" s="84">
        <v>20</v>
      </c>
      <c r="BY39" s="84">
        <v>30</v>
      </c>
      <c r="BZ39" s="221">
        <v>27.8</v>
      </c>
      <c r="CA39" s="221">
        <v>41.7</v>
      </c>
      <c r="CB39" s="207">
        <f t="shared" si="1"/>
        <v>0.3899999999999999</v>
      </c>
      <c r="CC39" s="84">
        <f t="shared" si="21"/>
        <v>27.522000000000002</v>
      </c>
      <c r="CD39" s="84">
        <f t="shared" si="22"/>
        <v>41.283</v>
      </c>
      <c r="CE39" s="16">
        <f t="shared" si="23"/>
        <v>0.3761000000000001</v>
      </c>
      <c r="CG39" s="86">
        <v>15</v>
      </c>
      <c r="CH39" s="86">
        <v>18.1</v>
      </c>
      <c r="CI39" s="222">
        <v>20.325</v>
      </c>
      <c r="CJ39" s="222">
        <v>24.5255</v>
      </c>
      <c r="CK39" s="207">
        <f t="shared" si="29"/>
        <v>0.35499999999999976</v>
      </c>
      <c r="CL39" s="85">
        <f t="shared" si="30"/>
        <v>20.020125</v>
      </c>
      <c r="CM39" s="85">
        <f t="shared" si="31"/>
        <v>24.1576175</v>
      </c>
      <c r="CN39" s="16">
        <f t="shared" si="32"/>
        <v>0.33467500000000006</v>
      </c>
      <c r="CP39" s="208"/>
      <c r="CQ39" s="208"/>
      <c r="CR39" s="208"/>
      <c r="CS39" s="208"/>
      <c r="CT39" s="207"/>
      <c r="CV39" s="87">
        <v>14</v>
      </c>
      <c r="CW39" s="87">
        <v>17</v>
      </c>
      <c r="CX39" s="87">
        <f t="shared" si="24"/>
        <v>18.48</v>
      </c>
      <c r="CY39" s="87">
        <f t="shared" si="24"/>
        <v>22.44</v>
      </c>
      <c r="CZ39" s="16">
        <f t="shared" si="25"/>
        <v>0.32000000000000006</v>
      </c>
      <c r="DA39" s="87">
        <f t="shared" si="33"/>
        <v>17.556</v>
      </c>
      <c r="DB39" s="87">
        <f t="shared" si="34"/>
        <v>21.318</v>
      </c>
      <c r="DC39" s="16">
        <f t="shared" si="35"/>
        <v>0.254</v>
      </c>
    </row>
    <row r="40" spans="1:107" ht="14.25">
      <c r="A40" s="23" t="s">
        <v>86</v>
      </c>
      <c r="B40" s="354"/>
      <c r="C40" s="355"/>
      <c r="D40" s="355"/>
      <c r="E40" s="355"/>
      <c r="F40" s="356"/>
      <c r="H40" s="354"/>
      <c r="I40" s="355"/>
      <c r="J40" s="355"/>
      <c r="K40" s="355"/>
      <c r="L40" s="356"/>
      <c r="M40" s="204"/>
      <c r="N40" s="204"/>
      <c r="O40" s="194"/>
      <c r="Q40" s="354"/>
      <c r="R40" s="355"/>
      <c r="S40" s="355"/>
      <c r="T40" s="355"/>
      <c r="U40" s="356"/>
      <c r="V40" s="204"/>
      <c r="W40" s="204"/>
      <c r="X40" s="194"/>
      <c r="Z40" s="424"/>
      <c r="AA40" s="424"/>
      <c r="AB40" s="424"/>
      <c r="AC40" s="424"/>
      <c r="AD40" s="424"/>
      <c r="AE40" s="372"/>
      <c r="AF40" s="372"/>
      <c r="AG40" s="372"/>
      <c r="AH40" s="372"/>
      <c r="AI40" s="372"/>
      <c r="AJ40" s="204"/>
      <c r="AK40" s="204"/>
      <c r="AL40" s="194"/>
      <c r="AN40" s="354"/>
      <c r="AO40" s="355"/>
      <c r="AP40" s="355"/>
      <c r="AQ40" s="355"/>
      <c r="AR40" s="355"/>
      <c r="AS40" s="355"/>
      <c r="AT40" s="355"/>
      <c r="AU40" s="356"/>
      <c r="AW40" s="354"/>
      <c r="AX40" s="355"/>
      <c r="AY40" s="355"/>
      <c r="AZ40" s="355"/>
      <c r="BA40" s="355"/>
      <c r="BB40" s="204"/>
      <c r="BC40" s="204"/>
      <c r="BD40" s="194"/>
      <c r="BF40" s="354"/>
      <c r="BG40" s="355"/>
      <c r="BH40" s="355"/>
      <c r="BI40" s="355"/>
      <c r="BJ40" s="355"/>
      <c r="BK40" s="204"/>
      <c r="BL40" s="204"/>
      <c r="BM40" s="194"/>
      <c r="BO40" s="321"/>
      <c r="BP40" s="322"/>
      <c r="BQ40" s="322"/>
      <c r="BR40" s="322"/>
      <c r="BS40" s="322"/>
      <c r="BT40" s="204"/>
      <c r="BU40" s="204"/>
      <c r="BV40" s="194"/>
      <c r="BX40" s="354"/>
      <c r="BY40" s="355"/>
      <c r="BZ40" s="355"/>
      <c r="CA40" s="355"/>
      <c r="CB40" s="355"/>
      <c r="CC40" s="204"/>
      <c r="CD40" s="204"/>
      <c r="CE40" s="194"/>
      <c r="CG40" s="354"/>
      <c r="CH40" s="355"/>
      <c r="CI40" s="355"/>
      <c r="CJ40" s="355"/>
      <c r="CK40" s="355"/>
      <c r="CL40" s="204"/>
      <c r="CM40" s="204"/>
      <c r="CN40" s="194"/>
      <c r="CP40" s="375"/>
      <c r="CQ40" s="376"/>
      <c r="CR40" s="376"/>
      <c r="CS40" s="376"/>
      <c r="CT40" s="402"/>
      <c r="CV40" s="354"/>
      <c r="CW40" s="355"/>
      <c r="CX40" s="355"/>
      <c r="CY40" s="355"/>
      <c r="CZ40" s="355"/>
      <c r="DA40" s="355"/>
      <c r="DB40" s="355"/>
      <c r="DC40" s="356"/>
    </row>
    <row r="41" spans="1:107" ht="14.25">
      <c r="A41" s="3" t="s">
        <v>371</v>
      </c>
      <c r="B41" s="67"/>
      <c r="C41" s="67"/>
      <c r="D41" s="67"/>
      <c r="E41" s="67"/>
      <c r="F41" s="16"/>
      <c r="H41" s="411" t="s">
        <v>387</v>
      </c>
      <c r="I41" s="412"/>
      <c r="J41" s="412"/>
      <c r="K41" s="412"/>
      <c r="L41" s="412"/>
      <c r="M41" s="412"/>
      <c r="N41" s="412"/>
      <c r="O41" s="413"/>
      <c r="Q41" s="69">
        <v>18</v>
      </c>
      <c r="R41" s="69">
        <v>25</v>
      </c>
      <c r="S41" s="214">
        <v>24.82</v>
      </c>
      <c r="T41" s="214">
        <v>33.72</v>
      </c>
      <c r="U41" s="207">
        <v>0.3495</v>
      </c>
      <c r="V41" s="69">
        <f aca="true" t="shared" si="36" ref="V41:V53">Q41+(Q41*X41)</f>
        <v>24.111</v>
      </c>
      <c r="W41" s="69">
        <f aca="true" t="shared" si="37" ref="W41:W53">R41+(R41*X41)</f>
        <v>33.4875</v>
      </c>
      <c r="X41" s="16">
        <v>0.3395</v>
      </c>
      <c r="Z41" s="215">
        <v>12</v>
      </c>
      <c r="AA41" s="215">
        <v>15</v>
      </c>
      <c r="AB41" s="215">
        <v>16.08</v>
      </c>
      <c r="AC41" s="215">
        <v>20.1</v>
      </c>
      <c r="AD41" s="207">
        <v>0.3622</v>
      </c>
      <c r="AE41" s="257">
        <v>12</v>
      </c>
      <c r="AF41" s="257">
        <v>15</v>
      </c>
      <c r="AG41" s="215">
        <f aca="true" t="shared" si="38" ref="AG41:AG50">(AE41*AD41)+AE41</f>
        <v>16.3464</v>
      </c>
      <c r="AH41" s="215">
        <v>20.1</v>
      </c>
      <c r="AI41" s="207">
        <f aca="true" t="shared" si="39" ref="AI41:AI50">((AG41+AH41)/(AE41+AF41)-1)</f>
        <v>0.34986666666666655</v>
      </c>
      <c r="AJ41" s="72">
        <f aca="true" t="shared" si="40" ref="AJ41:AK50">AG41-(AG41*0.05)</f>
        <v>15.529079999999999</v>
      </c>
      <c r="AK41" s="72">
        <f t="shared" si="40"/>
        <v>19.095000000000002</v>
      </c>
      <c r="AL41" s="16">
        <f aca="true" t="shared" si="41" ref="AL41:AL50">(AJ41+AK41)/(AE41+AF41)-1</f>
        <v>0.28237333333333337</v>
      </c>
      <c r="AN41" s="383" t="s">
        <v>387</v>
      </c>
      <c r="AO41" s="384"/>
      <c r="AP41" s="384"/>
      <c r="AQ41" s="384"/>
      <c r="AR41" s="384"/>
      <c r="AS41" s="384"/>
      <c r="AT41" s="384"/>
      <c r="AU41" s="385"/>
      <c r="AW41" s="377" t="s">
        <v>387</v>
      </c>
      <c r="AX41" s="378"/>
      <c r="AY41" s="378"/>
      <c r="AZ41" s="378"/>
      <c r="BA41" s="378"/>
      <c r="BB41" s="378"/>
      <c r="BC41" s="378"/>
      <c r="BD41" s="379"/>
      <c r="BF41" s="380" t="s">
        <v>387</v>
      </c>
      <c r="BG41" s="381"/>
      <c r="BH41" s="381"/>
      <c r="BI41" s="381"/>
      <c r="BJ41" s="381"/>
      <c r="BK41" s="381"/>
      <c r="BL41" s="381"/>
      <c r="BM41" s="382"/>
      <c r="BO41" s="392" t="s">
        <v>387</v>
      </c>
      <c r="BP41" s="393"/>
      <c r="BQ41" s="393"/>
      <c r="BR41" s="393"/>
      <c r="BS41" s="393"/>
      <c r="BT41" s="393"/>
      <c r="BU41" s="393"/>
      <c r="BV41" s="394"/>
      <c r="BX41" s="84">
        <v>15</v>
      </c>
      <c r="BY41" s="84">
        <v>26.5</v>
      </c>
      <c r="BZ41" s="221">
        <v>21</v>
      </c>
      <c r="CA41" s="221">
        <v>37.1</v>
      </c>
      <c r="CB41" s="207">
        <f>((BZ41+CA41)/(BX41+BY41)-1)</f>
        <v>0.40000000000000013</v>
      </c>
      <c r="CC41" s="84">
        <f aca="true" t="shared" si="42" ref="CC41:CC53">BZ41-(BZ41*0.01)</f>
        <v>20.79</v>
      </c>
      <c r="CD41" s="84">
        <f aca="true" t="shared" si="43" ref="CD41:CD53">CA41-(CA41*0.01)</f>
        <v>36.729</v>
      </c>
      <c r="CE41" s="16">
        <f aca="true" t="shared" si="44" ref="CE41:CE53">(CC41+CD41)/(BX41+BY41)-1</f>
        <v>0.3859999999999999</v>
      </c>
      <c r="CG41" s="86">
        <v>11.5</v>
      </c>
      <c r="CH41" s="86">
        <v>16.4</v>
      </c>
      <c r="CI41" s="222">
        <v>15.58</v>
      </c>
      <c r="CJ41" s="222">
        <v>22.22</v>
      </c>
      <c r="CK41" s="207">
        <f>((CI41+CJ41)/(CG41+CH41)-1)</f>
        <v>0.35483870967741926</v>
      </c>
      <c r="CL41" s="85">
        <f aca="true" t="shared" si="45" ref="CL41:CL53">CI41-(CI41*0.015)</f>
        <v>15.3463</v>
      </c>
      <c r="CM41" s="85">
        <f aca="true" t="shared" si="46" ref="CM41:CM53">CJ41-(CJ41*0.015)</f>
        <v>21.886699999999998</v>
      </c>
      <c r="CN41" s="16">
        <f aca="true" t="shared" si="47" ref="CN41:CN53">(CL41+CM41)/(CG41+CH41)-1</f>
        <v>0.334516129032258</v>
      </c>
      <c r="CP41" s="208"/>
      <c r="CQ41" s="208"/>
      <c r="CR41" s="208"/>
      <c r="CS41" s="208"/>
      <c r="CT41" s="207"/>
      <c r="CV41" s="396" t="s">
        <v>387</v>
      </c>
      <c r="CW41" s="397"/>
      <c r="CX41" s="397"/>
      <c r="CY41" s="397"/>
      <c r="CZ41" s="397"/>
      <c r="DA41" s="397"/>
      <c r="DB41" s="397"/>
      <c r="DC41" s="398"/>
    </row>
    <row r="42" spans="1:107" ht="14.25">
      <c r="A42" s="3" t="s">
        <v>87</v>
      </c>
      <c r="B42" s="67"/>
      <c r="C42" s="67"/>
      <c r="D42" s="67"/>
      <c r="E42" s="67"/>
      <c r="F42" s="16"/>
      <c r="H42" s="70">
        <v>9</v>
      </c>
      <c r="I42" s="70">
        <v>12</v>
      </c>
      <c r="J42" s="209">
        <f>H42*1.34</f>
        <v>12.06</v>
      </c>
      <c r="K42" s="209">
        <f>I42*1.34</f>
        <v>16.080000000000002</v>
      </c>
      <c r="L42" s="207">
        <v>0.34</v>
      </c>
      <c r="M42" s="70">
        <f aca="true" t="shared" si="48" ref="M42:M50">J42-(J42*0.015)</f>
        <v>11.879100000000001</v>
      </c>
      <c r="N42" s="70">
        <f aca="true" t="shared" si="49" ref="N42:N50">K42-(K42*0.015)</f>
        <v>15.838800000000003</v>
      </c>
      <c r="O42" s="16">
        <f aca="true" t="shared" si="50" ref="O42:O50">(M42+N42)/(H42+I42)-1</f>
        <v>0.3199000000000001</v>
      </c>
      <c r="Q42" s="69">
        <v>9</v>
      </c>
      <c r="R42" s="69">
        <v>13</v>
      </c>
      <c r="S42" s="214">
        <v>12.15</v>
      </c>
      <c r="T42" s="214">
        <v>17.54</v>
      </c>
      <c r="U42" s="207">
        <v>0.3495</v>
      </c>
      <c r="V42" s="69">
        <f t="shared" si="36"/>
        <v>12.0555</v>
      </c>
      <c r="W42" s="69">
        <f t="shared" si="37"/>
        <v>17.4135</v>
      </c>
      <c r="X42" s="16">
        <v>0.3395</v>
      </c>
      <c r="Z42" s="215">
        <v>12.5235</v>
      </c>
      <c r="AA42" s="215">
        <v>15.743499999999997</v>
      </c>
      <c r="AB42" s="215">
        <v>17.10820944491169</v>
      </c>
      <c r="AC42" s="215">
        <v>21.397877737594612</v>
      </c>
      <c r="AD42" s="207">
        <v>0.3622</v>
      </c>
      <c r="AE42" s="257">
        <v>9</v>
      </c>
      <c r="AF42" s="257">
        <v>15.743499999999997</v>
      </c>
      <c r="AG42" s="215">
        <f t="shared" si="38"/>
        <v>12.2598</v>
      </c>
      <c r="AH42" s="215">
        <v>21.397877737594612</v>
      </c>
      <c r="AI42" s="207">
        <f t="shared" si="39"/>
        <v>0.36026341211205426</v>
      </c>
      <c r="AJ42" s="72">
        <f t="shared" si="40"/>
        <v>11.64681</v>
      </c>
      <c r="AK42" s="72">
        <f t="shared" si="40"/>
        <v>20.327983850714883</v>
      </c>
      <c r="AL42" s="16">
        <f t="shared" si="41"/>
        <v>0.2922502415064516</v>
      </c>
      <c r="AN42" s="78">
        <v>9</v>
      </c>
      <c r="AO42" s="78">
        <v>10.25</v>
      </c>
      <c r="AP42" s="217">
        <v>12.24</v>
      </c>
      <c r="AQ42" s="217">
        <v>13.94</v>
      </c>
      <c r="AR42" s="207">
        <v>0.36</v>
      </c>
      <c r="AS42" s="78">
        <f>AP42-(AP42*0.025)</f>
        <v>11.934000000000001</v>
      </c>
      <c r="AT42" s="78">
        <f>AQ42-(AQ42*0.025)</f>
        <v>13.5915</v>
      </c>
      <c r="AU42" s="16">
        <f aca="true" t="shared" si="51" ref="AU42:AU53">(AS42+AT42)/(AN42+AO42)-1</f>
        <v>0.32600000000000007</v>
      </c>
      <c r="AW42" s="377" t="s">
        <v>387</v>
      </c>
      <c r="AX42" s="378"/>
      <c r="AY42" s="378"/>
      <c r="AZ42" s="378"/>
      <c r="BA42" s="378"/>
      <c r="BB42" s="378"/>
      <c r="BC42" s="378"/>
      <c r="BD42" s="379"/>
      <c r="BF42" s="80">
        <v>9.5</v>
      </c>
      <c r="BG42" s="80">
        <v>12.5</v>
      </c>
      <c r="BH42" s="219">
        <v>12.83</v>
      </c>
      <c r="BI42" s="219">
        <v>16.88</v>
      </c>
      <c r="BJ42" s="207">
        <v>0.35</v>
      </c>
      <c r="BK42" s="80">
        <f aca="true" t="shared" si="52" ref="BK42:BK53">BH42-(BH42*0.025)</f>
        <v>12.50925</v>
      </c>
      <c r="BL42" s="80">
        <f aca="true" t="shared" si="53" ref="BL42:BL53">BI42-(BI42*0.025)</f>
        <v>16.458</v>
      </c>
      <c r="BM42" s="16">
        <f aca="true" t="shared" si="54" ref="BM42:BM53">(BK42+BL42)/(BF42+BG42)-1</f>
        <v>0.31669318181818173</v>
      </c>
      <c r="BO42" s="82">
        <v>10</v>
      </c>
      <c r="BP42" s="82">
        <v>12.5</v>
      </c>
      <c r="BQ42" s="220">
        <v>13.5</v>
      </c>
      <c r="BR42" s="220">
        <v>16.88</v>
      </c>
      <c r="BS42" s="286">
        <f>((BQ42+BR42)/(BO42+BP42)-1)</f>
        <v>0.3502222222222222</v>
      </c>
      <c r="BT42" s="82">
        <f aca="true" t="shared" si="55" ref="BT42:BT53">BQ42-(BQ42*0.015)</f>
        <v>13.2975</v>
      </c>
      <c r="BU42" s="82">
        <f aca="true" t="shared" si="56" ref="BU42:BU53">BR42-(BR42*0.015)</f>
        <v>16.6268</v>
      </c>
      <c r="BV42" s="16">
        <f aca="true" t="shared" si="57" ref="BV42:BV53">(BT42+BU42)/(BO42+BP42)-1</f>
        <v>0.32996888888888876</v>
      </c>
      <c r="BX42" s="84">
        <v>10</v>
      </c>
      <c r="BY42" s="84">
        <v>15</v>
      </c>
      <c r="BZ42" s="221">
        <v>14</v>
      </c>
      <c r="CA42" s="221">
        <v>21</v>
      </c>
      <c r="CB42" s="207">
        <f>((BZ42+CA42)/(BX42+BY42)-1)</f>
        <v>0.3999999999999999</v>
      </c>
      <c r="CC42" s="84">
        <f t="shared" si="42"/>
        <v>13.86</v>
      </c>
      <c r="CD42" s="84">
        <f t="shared" si="43"/>
        <v>20.79</v>
      </c>
      <c r="CE42" s="16">
        <f t="shared" si="44"/>
        <v>0.3859999999999999</v>
      </c>
      <c r="CG42" s="86">
        <v>9.5</v>
      </c>
      <c r="CH42" s="86">
        <v>10.3</v>
      </c>
      <c r="CI42" s="222">
        <v>13.015</v>
      </c>
      <c r="CJ42" s="222">
        <v>14.111000000000002</v>
      </c>
      <c r="CK42" s="207">
        <f>((CI42+CJ42)/(CG42+CH42)-1)</f>
        <v>0.3700000000000001</v>
      </c>
      <c r="CL42" s="85">
        <f t="shared" si="45"/>
        <v>12.819775</v>
      </c>
      <c r="CM42" s="85">
        <f t="shared" si="46"/>
        <v>13.899335000000002</v>
      </c>
      <c r="CN42" s="16">
        <f t="shared" si="47"/>
        <v>0.34945000000000004</v>
      </c>
      <c r="CP42" s="208"/>
      <c r="CQ42" s="208"/>
      <c r="CR42" s="208"/>
      <c r="CS42" s="208"/>
      <c r="CT42" s="207"/>
      <c r="CV42" s="87">
        <v>8.5</v>
      </c>
      <c r="CW42" s="87">
        <v>12</v>
      </c>
      <c r="CX42" s="87">
        <f>CV42*1.32</f>
        <v>11.22</v>
      </c>
      <c r="CY42" s="87">
        <f>CW42*1.32</f>
        <v>15.84</v>
      </c>
      <c r="CZ42" s="16">
        <f aca="true" t="shared" si="58" ref="CZ42:CZ53">((CX42+CY42)/(CV42+CW42)-1)</f>
        <v>0.32000000000000006</v>
      </c>
      <c r="DA42" s="87">
        <f aca="true" t="shared" si="59" ref="DA42:DA53">CX42-(CX42*0.05)</f>
        <v>10.659</v>
      </c>
      <c r="DB42" s="87">
        <f aca="true" t="shared" si="60" ref="DB42:DB53">CY42-(CY42*0.05)</f>
        <v>15.048</v>
      </c>
      <c r="DC42" s="16">
        <f aca="true" t="shared" si="61" ref="DC42:DC53">(DA42+DB42)/(CV42+CW42)-1</f>
        <v>0.254</v>
      </c>
    </row>
    <row r="43" spans="1:107" ht="14.25">
      <c r="A43" s="3" t="s">
        <v>309</v>
      </c>
      <c r="B43" s="67"/>
      <c r="C43" s="67"/>
      <c r="D43" s="67"/>
      <c r="E43" s="67"/>
      <c r="F43" s="16"/>
      <c r="H43" s="70">
        <v>25</v>
      </c>
      <c r="I43" s="70">
        <v>30</v>
      </c>
      <c r="J43" s="209">
        <f aca="true" t="shared" si="62" ref="J43:K53">H43*1.34</f>
        <v>33.5</v>
      </c>
      <c r="K43" s="209">
        <f t="shared" si="62"/>
        <v>40.2</v>
      </c>
      <c r="L43" s="207">
        <v>0.34</v>
      </c>
      <c r="M43" s="70">
        <f t="shared" si="48"/>
        <v>32.9975</v>
      </c>
      <c r="N43" s="70">
        <f t="shared" si="49"/>
        <v>39.597</v>
      </c>
      <c r="O43" s="16">
        <f t="shared" si="50"/>
        <v>0.3199000000000003</v>
      </c>
      <c r="Q43" s="69">
        <v>17</v>
      </c>
      <c r="R43" s="69">
        <v>22</v>
      </c>
      <c r="S43" s="214">
        <v>22.95</v>
      </c>
      <c r="T43" s="214">
        <v>29.7</v>
      </c>
      <c r="U43" s="207">
        <v>0.3495</v>
      </c>
      <c r="V43" s="69">
        <f t="shared" si="36"/>
        <v>22.7715</v>
      </c>
      <c r="W43" s="69">
        <f t="shared" si="37"/>
        <v>29.469</v>
      </c>
      <c r="X43" s="16">
        <v>0.3395</v>
      </c>
      <c r="Z43" s="215">
        <v>11</v>
      </c>
      <c r="AA43" s="215">
        <v>17</v>
      </c>
      <c r="AB43" s="215">
        <v>15.08</v>
      </c>
      <c r="AC43" s="215">
        <v>23.07</v>
      </c>
      <c r="AD43" s="207">
        <v>0.3622</v>
      </c>
      <c r="AE43" s="257">
        <v>11</v>
      </c>
      <c r="AF43" s="257">
        <v>17</v>
      </c>
      <c r="AG43" s="215">
        <f t="shared" si="38"/>
        <v>14.984200000000001</v>
      </c>
      <c r="AH43" s="215">
        <v>23.07</v>
      </c>
      <c r="AI43" s="207">
        <f t="shared" si="39"/>
        <v>0.3590785714285716</v>
      </c>
      <c r="AJ43" s="72">
        <f t="shared" si="40"/>
        <v>14.234990000000002</v>
      </c>
      <c r="AK43" s="72">
        <f t="shared" si="40"/>
        <v>21.9165</v>
      </c>
      <c r="AL43" s="16">
        <f t="shared" si="41"/>
        <v>0.291124642857143</v>
      </c>
      <c r="AN43" s="383" t="s">
        <v>387</v>
      </c>
      <c r="AO43" s="384"/>
      <c r="AP43" s="384"/>
      <c r="AQ43" s="384"/>
      <c r="AR43" s="384"/>
      <c r="AS43" s="384"/>
      <c r="AT43" s="384"/>
      <c r="AU43" s="385"/>
      <c r="AW43" s="377" t="s">
        <v>387</v>
      </c>
      <c r="AX43" s="378"/>
      <c r="AY43" s="378"/>
      <c r="AZ43" s="378"/>
      <c r="BA43" s="378"/>
      <c r="BB43" s="378"/>
      <c r="BC43" s="378"/>
      <c r="BD43" s="379"/>
      <c r="BF43" s="380" t="s">
        <v>387</v>
      </c>
      <c r="BG43" s="381"/>
      <c r="BH43" s="381"/>
      <c r="BI43" s="381"/>
      <c r="BJ43" s="381"/>
      <c r="BK43" s="381"/>
      <c r="BL43" s="381"/>
      <c r="BM43" s="382"/>
      <c r="BO43" s="392" t="s">
        <v>387</v>
      </c>
      <c r="BP43" s="393"/>
      <c r="BQ43" s="393"/>
      <c r="BR43" s="393"/>
      <c r="BS43" s="393"/>
      <c r="BT43" s="393"/>
      <c r="BU43" s="393"/>
      <c r="BV43" s="394"/>
      <c r="BX43" s="386" t="s">
        <v>387</v>
      </c>
      <c r="BY43" s="387"/>
      <c r="BZ43" s="387"/>
      <c r="CA43" s="387"/>
      <c r="CB43" s="387"/>
      <c r="CC43" s="387"/>
      <c r="CD43" s="387"/>
      <c r="CE43" s="388"/>
      <c r="CG43" s="86">
        <v>13.15</v>
      </c>
      <c r="CH43" s="86">
        <v>16.15</v>
      </c>
      <c r="CI43" s="222">
        <v>18.02</v>
      </c>
      <c r="CJ43" s="222">
        <v>22.13</v>
      </c>
      <c r="CK43" s="207">
        <f t="shared" si="29"/>
        <v>0.37030716723549495</v>
      </c>
      <c r="CL43" s="85">
        <f t="shared" si="45"/>
        <v>17.7497</v>
      </c>
      <c r="CM43" s="85">
        <f t="shared" si="46"/>
        <v>21.79805</v>
      </c>
      <c r="CN43" s="16">
        <f t="shared" si="47"/>
        <v>0.3497525597269626</v>
      </c>
      <c r="CP43" s="208"/>
      <c r="CQ43" s="208"/>
      <c r="CR43" s="208"/>
      <c r="CS43" s="208"/>
      <c r="CT43" s="207"/>
      <c r="CV43" s="87">
        <v>12</v>
      </c>
      <c r="CW43" s="87">
        <v>25</v>
      </c>
      <c r="CX43" s="87">
        <f aca="true" t="shared" si="63" ref="CX43:CY53">CV43*1.32</f>
        <v>15.84</v>
      </c>
      <c r="CY43" s="87">
        <f t="shared" si="63"/>
        <v>33</v>
      </c>
      <c r="CZ43" s="16">
        <f t="shared" si="58"/>
        <v>0.32000000000000006</v>
      </c>
      <c r="DA43" s="87">
        <f t="shared" si="59"/>
        <v>15.048</v>
      </c>
      <c r="DB43" s="87">
        <f t="shared" si="60"/>
        <v>31.35</v>
      </c>
      <c r="DC43" s="16">
        <f t="shared" si="61"/>
        <v>0.254</v>
      </c>
    </row>
    <row r="44" spans="1:107" ht="14.25">
      <c r="A44" s="6" t="s">
        <v>88</v>
      </c>
      <c r="B44" s="67"/>
      <c r="C44" s="67"/>
      <c r="D44" s="67"/>
      <c r="E44" s="67"/>
      <c r="F44" s="16"/>
      <c r="H44" s="70">
        <v>10</v>
      </c>
      <c r="I44" s="70">
        <v>13</v>
      </c>
      <c r="J44" s="209">
        <f t="shared" si="62"/>
        <v>13.4</v>
      </c>
      <c r="K44" s="209">
        <f t="shared" si="62"/>
        <v>17.42</v>
      </c>
      <c r="L44" s="207">
        <v>0.34</v>
      </c>
      <c r="M44" s="70">
        <f t="shared" si="48"/>
        <v>13.199</v>
      </c>
      <c r="N44" s="70">
        <f t="shared" si="49"/>
        <v>17.158700000000003</v>
      </c>
      <c r="O44" s="16">
        <f t="shared" si="50"/>
        <v>0.3199000000000001</v>
      </c>
      <c r="Q44" s="69">
        <v>8.5</v>
      </c>
      <c r="R44" s="69">
        <v>12.5</v>
      </c>
      <c r="S44" s="214">
        <v>11.47</v>
      </c>
      <c r="T44" s="214">
        <v>16.87</v>
      </c>
      <c r="U44" s="207">
        <v>0.3495</v>
      </c>
      <c r="V44" s="69">
        <f t="shared" si="36"/>
        <v>11.38575</v>
      </c>
      <c r="W44" s="69">
        <f t="shared" si="37"/>
        <v>16.74375</v>
      </c>
      <c r="X44" s="16">
        <v>0.3395</v>
      </c>
      <c r="Z44" s="215">
        <v>12.960499999999998</v>
      </c>
      <c r="AA44" s="215">
        <v>16.8475</v>
      </c>
      <c r="AB44" s="215">
        <v>17.690378713204368</v>
      </c>
      <c r="AC44" s="215">
        <v>22.868621152228762</v>
      </c>
      <c r="AD44" s="207">
        <v>0.3607</v>
      </c>
      <c r="AE44" s="257">
        <v>12.96</v>
      </c>
      <c r="AF44" s="257">
        <v>16.8475</v>
      </c>
      <c r="AG44" s="215">
        <f t="shared" si="38"/>
        <v>17.634672000000002</v>
      </c>
      <c r="AH44" s="215">
        <v>22.868621152228762</v>
      </c>
      <c r="AI44" s="207">
        <f t="shared" si="39"/>
        <v>0.35882892400331334</v>
      </c>
      <c r="AJ44" s="72">
        <f t="shared" si="40"/>
        <v>16.7529384</v>
      </c>
      <c r="AK44" s="72">
        <f t="shared" si="40"/>
        <v>21.725190094617325</v>
      </c>
      <c r="AL44" s="16">
        <f t="shared" si="41"/>
        <v>0.2908874778031476</v>
      </c>
      <c r="AN44" s="78">
        <v>10</v>
      </c>
      <c r="AO44" s="78">
        <v>12</v>
      </c>
      <c r="AP44" s="217">
        <v>13.6</v>
      </c>
      <c r="AQ44" s="217">
        <v>16.32</v>
      </c>
      <c r="AR44" s="207">
        <v>0.36</v>
      </c>
      <c r="AS44" s="78">
        <f aca="true" t="shared" si="64" ref="AS44:AT50">AP44-(AP44*0.025)</f>
        <v>13.26</v>
      </c>
      <c r="AT44" s="78">
        <f t="shared" si="64"/>
        <v>15.912</v>
      </c>
      <c r="AU44" s="16">
        <f t="shared" si="51"/>
        <v>0.32600000000000007</v>
      </c>
      <c r="AW44" s="377" t="s">
        <v>387</v>
      </c>
      <c r="AX44" s="378"/>
      <c r="AY44" s="378"/>
      <c r="AZ44" s="378"/>
      <c r="BA44" s="378"/>
      <c r="BB44" s="378"/>
      <c r="BC44" s="378"/>
      <c r="BD44" s="379"/>
      <c r="BF44" s="80">
        <v>9</v>
      </c>
      <c r="BG44" s="80">
        <v>12</v>
      </c>
      <c r="BH44" s="219">
        <v>12.15</v>
      </c>
      <c r="BI44" s="219">
        <v>16.2</v>
      </c>
      <c r="BJ44" s="207">
        <v>0.35</v>
      </c>
      <c r="BK44" s="80">
        <f t="shared" si="52"/>
        <v>11.84625</v>
      </c>
      <c r="BL44" s="80">
        <f t="shared" si="53"/>
        <v>15.795</v>
      </c>
      <c r="BM44" s="16">
        <f t="shared" si="54"/>
        <v>0.3162499999999999</v>
      </c>
      <c r="BO44" s="82">
        <v>10</v>
      </c>
      <c r="BP44" s="82">
        <v>12.5</v>
      </c>
      <c r="BQ44" s="220">
        <v>13.5</v>
      </c>
      <c r="BR44" s="220">
        <v>16.88</v>
      </c>
      <c r="BS44" s="286">
        <f t="shared" si="0"/>
        <v>0.3502222222222222</v>
      </c>
      <c r="BT44" s="82">
        <f t="shared" si="55"/>
        <v>13.2975</v>
      </c>
      <c r="BU44" s="82">
        <f t="shared" si="56"/>
        <v>16.6268</v>
      </c>
      <c r="BV44" s="16">
        <f t="shared" si="57"/>
        <v>0.32996888888888876</v>
      </c>
      <c r="BX44" s="84">
        <v>9.5</v>
      </c>
      <c r="BY44" s="84">
        <v>12</v>
      </c>
      <c r="BZ44" s="221">
        <v>13.3</v>
      </c>
      <c r="CA44" s="221">
        <v>16.8</v>
      </c>
      <c r="CB44" s="207">
        <f t="shared" si="1"/>
        <v>0.40000000000000013</v>
      </c>
      <c r="CC44" s="84">
        <f t="shared" si="42"/>
        <v>13.167000000000002</v>
      </c>
      <c r="CD44" s="84">
        <f t="shared" si="43"/>
        <v>16.632</v>
      </c>
      <c r="CE44" s="16">
        <f t="shared" si="44"/>
        <v>0.3860000000000001</v>
      </c>
      <c r="CG44" s="86">
        <v>10</v>
      </c>
      <c r="CH44" s="86">
        <v>11.5</v>
      </c>
      <c r="CI44" s="222">
        <v>13.700000000000001</v>
      </c>
      <c r="CJ44" s="222">
        <v>15.755</v>
      </c>
      <c r="CK44" s="207">
        <f t="shared" si="29"/>
        <v>0.3700000000000001</v>
      </c>
      <c r="CL44" s="85">
        <f t="shared" si="45"/>
        <v>13.4945</v>
      </c>
      <c r="CM44" s="85">
        <f t="shared" si="46"/>
        <v>15.518675</v>
      </c>
      <c r="CN44" s="16">
        <f t="shared" si="47"/>
        <v>0.34945000000000004</v>
      </c>
      <c r="CP44" s="208">
        <v>9.075000000000001</v>
      </c>
      <c r="CQ44" s="208">
        <v>14.179499999999999</v>
      </c>
      <c r="CR44" s="208">
        <v>12.705</v>
      </c>
      <c r="CS44" s="208">
        <v>19.8513</v>
      </c>
      <c r="CT44" s="207">
        <v>0.4</v>
      </c>
      <c r="CV44" s="87">
        <v>9.5</v>
      </c>
      <c r="CW44" s="87">
        <v>13</v>
      </c>
      <c r="CX44" s="87">
        <f t="shared" si="63"/>
        <v>12.540000000000001</v>
      </c>
      <c r="CY44" s="87">
        <f t="shared" si="63"/>
        <v>17.16</v>
      </c>
      <c r="CZ44" s="16">
        <f t="shared" si="58"/>
        <v>0.32000000000000006</v>
      </c>
      <c r="DA44" s="87">
        <f t="shared" si="59"/>
        <v>11.913</v>
      </c>
      <c r="DB44" s="87">
        <f t="shared" si="60"/>
        <v>16.302</v>
      </c>
      <c r="DC44" s="16">
        <f t="shared" si="61"/>
        <v>0.254</v>
      </c>
    </row>
    <row r="45" spans="1:107" ht="14.25">
      <c r="A45" s="6" t="s">
        <v>89</v>
      </c>
      <c r="B45" s="67"/>
      <c r="C45" s="67"/>
      <c r="D45" s="67"/>
      <c r="E45" s="67"/>
      <c r="F45" s="16"/>
      <c r="H45" s="70">
        <v>8.57</v>
      </c>
      <c r="I45" s="70">
        <v>12.18</v>
      </c>
      <c r="J45" s="209">
        <f t="shared" si="62"/>
        <v>11.4838</v>
      </c>
      <c r="K45" s="209">
        <f t="shared" si="62"/>
        <v>16.3212</v>
      </c>
      <c r="L45" s="207">
        <v>0.34</v>
      </c>
      <c r="M45" s="70">
        <f t="shared" si="48"/>
        <v>11.311543</v>
      </c>
      <c r="N45" s="70">
        <f t="shared" si="49"/>
        <v>16.076382000000002</v>
      </c>
      <c r="O45" s="16">
        <f t="shared" si="50"/>
        <v>0.3199000000000001</v>
      </c>
      <c r="Q45" s="69">
        <v>8.5</v>
      </c>
      <c r="R45" s="69">
        <v>12.5</v>
      </c>
      <c r="S45" s="214">
        <v>11.47</v>
      </c>
      <c r="T45" s="214">
        <v>16.87</v>
      </c>
      <c r="U45" s="207">
        <v>0.3495</v>
      </c>
      <c r="V45" s="69">
        <f t="shared" si="36"/>
        <v>11.38575</v>
      </c>
      <c r="W45" s="69">
        <f t="shared" si="37"/>
        <v>16.74375</v>
      </c>
      <c r="X45" s="16">
        <v>0.3395</v>
      </c>
      <c r="Z45" s="215">
        <v>15.179999999999998</v>
      </c>
      <c r="AA45" s="215">
        <v>20.297499999999996</v>
      </c>
      <c r="AB45" s="215">
        <v>20.6471857863751</v>
      </c>
      <c r="AC45" s="215">
        <v>27.462706886038678</v>
      </c>
      <c r="AD45" s="207">
        <v>0.3561</v>
      </c>
      <c r="AE45" s="257">
        <v>10</v>
      </c>
      <c r="AF45" s="257">
        <v>20.297499999999996</v>
      </c>
      <c r="AG45" s="215">
        <f t="shared" si="38"/>
        <v>13.561</v>
      </c>
      <c r="AH45" s="215">
        <v>27.462706886038678</v>
      </c>
      <c r="AI45" s="207">
        <f t="shared" si="39"/>
        <v>0.35402943761164085</v>
      </c>
      <c r="AJ45" s="72">
        <f t="shared" si="40"/>
        <v>12.88295</v>
      </c>
      <c r="AK45" s="72">
        <f t="shared" si="40"/>
        <v>26.089571541736746</v>
      </c>
      <c r="AL45" s="16">
        <f t="shared" si="41"/>
        <v>0.2863279657310587</v>
      </c>
      <c r="AN45" s="78">
        <v>10</v>
      </c>
      <c r="AO45" s="78">
        <v>12</v>
      </c>
      <c r="AP45" s="217">
        <v>13.6</v>
      </c>
      <c r="AQ45" s="217">
        <v>16.32</v>
      </c>
      <c r="AR45" s="207">
        <v>0.36</v>
      </c>
      <c r="AS45" s="78">
        <f t="shared" si="64"/>
        <v>13.26</v>
      </c>
      <c r="AT45" s="78">
        <f t="shared" si="64"/>
        <v>15.912</v>
      </c>
      <c r="AU45" s="16">
        <f t="shared" si="51"/>
        <v>0.32600000000000007</v>
      </c>
      <c r="AW45" s="377" t="s">
        <v>387</v>
      </c>
      <c r="AX45" s="378"/>
      <c r="AY45" s="378"/>
      <c r="AZ45" s="378"/>
      <c r="BA45" s="378"/>
      <c r="BB45" s="378"/>
      <c r="BC45" s="378"/>
      <c r="BD45" s="379"/>
      <c r="BF45" s="80">
        <v>9</v>
      </c>
      <c r="BG45" s="80">
        <v>12</v>
      </c>
      <c r="BH45" s="219">
        <v>12.15</v>
      </c>
      <c r="BI45" s="219">
        <v>16.2</v>
      </c>
      <c r="BJ45" s="207">
        <v>0.35</v>
      </c>
      <c r="BK45" s="80">
        <f t="shared" si="52"/>
        <v>11.84625</v>
      </c>
      <c r="BL45" s="80">
        <f t="shared" si="53"/>
        <v>15.795</v>
      </c>
      <c r="BM45" s="16">
        <f t="shared" si="54"/>
        <v>0.3162499999999999</v>
      </c>
      <c r="BO45" s="82">
        <v>10</v>
      </c>
      <c r="BP45" s="82">
        <v>12.5</v>
      </c>
      <c r="BQ45" s="220">
        <v>13.5</v>
      </c>
      <c r="BR45" s="220">
        <v>16.88</v>
      </c>
      <c r="BS45" s="286">
        <f t="shared" si="0"/>
        <v>0.3502222222222222</v>
      </c>
      <c r="BT45" s="82">
        <f t="shared" si="55"/>
        <v>13.2975</v>
      </c>
      <c r="BU45" s="82">
        <f t="shared" si="56"/>
        <v>16.6268</v>
      </c>
      <c r="BV45" s="16">
        <f t="shared" si="57"/>
        <v>0.32996888888888876</v>
      </c>
      <c r="BX45" s="84">
        <v>10</v>
      </c>
      <c r="BY45" s="84">
        <v>15</v>
      </c>
      <c r="BZ45" s="221">
        <v>14</v>
      </c>
      <c r="CA45" s="221">
        <v>21</v>
      </c>
      <c r="CB45" s="207">
        <f t="shared" si="1"/>
        <v>0.3999999999999999</v>
      </c>
      <c r="CC45" s="84">
        <f t="shared" si="42"/>
        <v>13.86</v>
      </c>
      <c r="CD45" s="84">
        <f t="shared" si="43"/>
        <v>20.79</v>
      </c>
      <c r="CE45" s="16">
        <f t="shared" si="44"/>
        <v>0.3859999999999999</v>
      </c>
      <c r="CG45" s="86">
        <v>11.5</v>
      </c>
      <c r="CH45" s="86">
        <v>13</v>
      </c>
      <c r="CI45" s="222">
        <v>15.755</v>
      </c>
      <c r="CJ45" s="222">
        <v>17.810000000000002</v>
      </c>
      <c r="CK45" s="207">
        <f t="shared" si="29"/>
        <v>0.3700000000000001</v>
      </c>
      <c r="CL45" s="85">
        <f t="shared" si="45"/>
        <v>15.518675</v>
      </c>
      <c r="CM45" s="85">
        <f t="shared" si="46"/>
        <v>17.54285</v>
      </c>
      <c r="CN45" s="16">
        <f t="shared" si="47"/>
        <v>0.34945000000000004</v>
      </c>
      <c r="CP45" s="208">
        <v>10.186</v>
      </c>
      <c r="CQ45" s="208">
        <v>15.122499999999999</v>
      </c>
      <c r="CR45" s="208">
        <v>14.260399999999999</v>
      </c>
      <c r="CS45" s="208">
        <v>21.171499999999998</v>
      </c>
      <c r="CT45" s="207">
        <v>0.4</v>
      </c>
      <c r="CV45" s="87">
        <v>8.5</v>
      </c>
      <c r="CW45" s="87">
        <v>12</v>
      </c>
      <c r="CX45" s="87">
        <f t="shared" si="63"/>
        <v>11.22</v>
      </c>
      <c r="CY45" s="87">
        <f t="shared" si="63"/>
        <v>15.84</v>
      </c>
      <c r="CZ45" s="16">
        <f t="shared" si="58"/>
        <v>0.32000000000000006</v>
      </c>
      <c r="DA45" s="87">
        <f t="shared" si="59"/>
        <v>10.659</v>
      </c>
      <c r="DB45" s="87">
        <f t="shared" si="60"/>
        <v>15.048</v>
      </c>
      <c r="DC45" s="16">
        <f t="shared" si="61"/>
        <v>0.254</v>
      </c>
    </row>
    <row r="46" spans="1:107" ht="14.25">
      <c r="A46" s="6" t="s">
        <v>90</v>
      </c>
      <c r="B46" s="67"/>
      <c r="C46" s="67"/>
      <c r="D46" s="67"/>
      <c r="E46" s="67"/>
      <c r="F46" s="16"/>
      <c r="H46" s="70">
        <v>8.57</v>
      </c>
      <c r="I46" s="70">
        <v>12.18</v>
      </c>
      <c r="J46" s="209">
        <f t="shared" si="62"/>
        <v>11.4838</v>
      </c>
      <c r="K46" s="209">
        <f t="shared" si="62"/>
        <v>16.3212</v>
      </c>
      <c r="L46" s="207">
        <v>0.34</v>
      </c>
      <c r="M46" s="70">
        <f t="shared" si="48"/>
        <v>11.311543</v>
      </c>
      <c r="N46" s="70">
        <f t="shared" si="49"/>
        <v>16.076382000000002</v>
      </c>
      <c r="O46" s="16">
        <f t="shared" si="50"/>
        <v>0.3199000000000001</v>
      </c>
      <c r="Q46" s="69">
        <v>8.5</v>
      </c>
      <c r="R46" s="69">
        <v>12.5</v>
      </c>
      <c r="S46" s="214">
        <v>11.47</v>
      </c>
      <c r="T46" s="214">
        <v>16.87</v>
      </c>
      <c r="U46" s="207">
        <v>0.3495</v>
      </c>
      <c r="V46" s="69">
        <f t="shared" si="36"/>
        <v>11.38575</v>
      </c>
      <c r="W46" s="69">
        <f t="shared" si="37"/>
        <v>16.74375</v>
      </c>
      <c r="X46" s="16">
        <v>0.3395</v>
      </c>
      <c r="Z46" s="215">
        <v>12.753499999999999</v>
      </c>
      <c r="AA46" s="215">
        <v>16.145999999999997</v>
      </c>
      <c r="AB46" s="215">
        <v>17.41461432296047</v>
      </c>
      <c r="AC46" s="215">
        <v>21.93408627417998</v>
      </c>
      <c r="AD46" s="207">
        <v>0.3616</v>
      </c>
      <c r="AE46" s="257">
        <v>10</v>
      </c>
      <c r="AF46" s="257">
        <v>16.145999999999997</v>
      </c>
      <c r="AG46" s="215">
        <f t="shared" si="38"/>
        <v>13.616</v>
      </c>
      <c r="AH46" s="215">
        <v>21.93408627417998</v>
      </c>
      <c r="AI46" s="207">
        <f t="shared" si="39"/>
        <v>0.3596759073732112</v>
      </c>
      <c r="AJ46" s="72">
        <f t="shared" si="40"/>
        <v>12.9352</v>
      </c>
      <c r="AK46" s="72">
        <f t="shared" si="40"/>
        <v>20.83738196047098</v>
      </c>
      <c r="AL46" s="16">
        <f t="shared" si="41"/>
        <v>0.2916921120045508</v>
      </c>
      <c r="AN46" s="78">
        <v>9</v>
      </c>
      <c r="AO46" s="78">
        <v>10.25</v>
      </c>
      <c r="AP46" s="217">
        <v>12.24</v>
      </c>
      <c r="AQ46" s="217">
        <v>13.94</v>
      </c>
      <c r="AR46" s="207">
        <v>0.36</v>
      </c>
      <c r="AS46" s="78">
        <f t="shared" si="64"/>
        <v>11.934000000000001</v>
      </c>
      <c r="AT46" s="78">
        <f t="shared" si="64"/>
        <v>13.5915</v>
      </c>
      <c r="AU46" s="16">
        <f t="shared" si="51"/>
        <v>0.32600000000000007</v>
      </c>
      <c r="AW46" s="377" t="s">
        <v>387</v>
      </c>
      <c r="AX46" s="378"/>
      <c r="AY46" s="378"/>
      <c r="AZ46" s="378"/>
      <c r="BA46" s="378"/>
      <c r="BB46" s="378"/>
      <c r="BC46" s="378"/>
      <c r="BD46" s="379"/>
      <c r="BF46" s="80">
        <v>9</v>
      </c>
      <c r="BG46" s="80">
        <v>12</v>
      </c>
      <c r="BH46" s="219">
        <v>12.15</v>
      </c>
      <c r="BI46" s="219">
        <v>16.2</v>
      </c>
      <c r="BJ46" s="207">
        <v>0.35</v>
      </c>
      <c r="BK46" s="80">
        <f t="shared" si="52"/>
        <v>11.84625</v>
      </c>
      <c r="BL46" s="80">
        <f t="shared" si="53"/>
        <v>15.795</v>
      </c>
      <c r="BM46" s="16">
        <f t="shared" si="54"/>
        <v>0.3162499999999999</v>
      </c>
      <c r="BO46" s="82">
        <v>10</v>
      </c>
      <c r="BP46" s="82">
        <v>12.5</v>
      </c>
      <c r="BQ46" s="220">
        <v>13.5</v>
      </c>
      <c r="BR46" s="220">
        <v>16.88</v>
      </c>
      <c r="BS46" s="286">
        <f t="shared" si="0"/>
        <v>0.3502222222222222</v>
      </c>
      <c r="BT46" s="82">
        <f t="shared" si="55"/>
        <v>13.2975</v>
      </c>
      <c r="BU46" s="82">
        <f t="shared" si="56"/>
        <v>16.6268</v>
      </c>
      <c r="BV46" s="16">
        <f t="shared" si="57"/>
        <v>0.32996888888888876</v>
      </c>
      <c r="BX46" s="84">
        <v>9</v>
      </c>
      <c r="BY46" s="84">
        <v>11</v>
      </c>
      <c r="BZ46" s="221">
        <v>12.51</v>
      </c>
      <c r="CA46" s="221">
        <v>15.29</v>
      </c>
      <c r="CB46" s="207">
        <f t="shared" si="1"/>
        <v>0.3899999999999999</v>
      </c>
      <c r="CC46" s="84">
        <f t="shared" si="42"/>
        <v>12.3849</v>
      </c>
      <c r="CD46" s="84">
        <f t="shared" si="43"/>
        <v>15.137099999999998</v>
      </c>
      <c r="CE46" s="16">
        <f t="shared" si="44"/>
        <v>0.3760999999999999</v>
      </c>
      <c r="CG46" s="86">
        <v>9.5</v>
      </c>
      <c r="CH46" s="86">
        <v>11</v>
      </c>
      <c r="CI46" s="222">
        <v>13.015</v>
      </c>
      <c r="CJ46" s="222">
        <v>15.07</v>
      </c>
      <c r="CK46" s="207">
        <f t="shared" si="29"/>
        <v>0.3700000000000001</v>
      </c>
      <c r="CL46" s="85">
        <f t="shared" si="45"/>
        <v>12.819775</v>
      </c>
      <c r="CM46" s="85">
        <f t="shared" si="46"/>
        <v>14.84395</v>
      </c>
      <c r="CN46" s="16">
        <f t="shared" si="47"/>
        <v>0.34945000000000004</v>
      </c>
      <c r="CP46" s="208">
        <v>10.186</v>
      </c>
      <c r="CQ46" s="208">
        <v>15.122499999999999</v>
      </c>
      <c r="CR46" s="208">
        <v>14.260399999999999</v>
      </c>
      <c r="CS46" s="208">
        <v>21.171499999999998</v>
      </c>
      <c r="CT46" s="207">
        <v>0.4</v>
      </c>
      <c r="CV46" s="87">
        <v>9</v>
      </c>
      <c r="CW46" s="87">
        <v>12</v>
      </c>
      <c r="CX46" s="87">
        <f t="shared" si="63"/>
        <v>11.88</v>
      </c>
      <c r="CY46" s="87">
        <f t="shared" si="63"/>
        <v>15.84</v>
      </c>
      <c r="CZ46" s="16">
        <f t="shared" si="58"/>
        <v>0.31999999999999984</v>
      </c>
      <c r="DA46" s="87">
        <f t="shared" si="59"/>
        <v>11.286000000000001</v>
      </c>
      <c r="DB46" s="87">
        <f t="shared" si="60"/>
        <v>15.048</v>
      </c>
      <c r="DC46" s="16">
        <f t="shared" si="61"/>
        <v>0.2540000000000002</v>
      </c>
    </row>
    <row r="47" spans="1:107" ht="14.25">
      <c r="A47" s="6" t="s">
        <v>357</v>
      </c>
      <c r="B47" s="67"/>
      <c r="C47" s="67"/>
      <c r="D47" s="67"/>
      <c r="E47" s="67"/>
      <c r="F47" s="16"/>
      <c r="H47" s="70">
        <v>20</v>
      </c>
      <c r="I47" s="70">
        <v>30</v>
      </c>
      <c r="J47" s="209">
        <f t="shared" si="62"/>
        <v>26.8</v>
      </c>
      <c r="K47" s="209">
        <f t="shared" si="62"/>
        <v>40.2</v>
      </c>
      <c r="L47" s="207">
        <f>((J47+K47)/(H47+I47)-1)</f>
        <v>0.3400000000000001</v>
      </c>
      <c r="M47" s="70">
        <f t="shared" si="48"/>
        <v>26.398</v>
      </c>
      <c r="N47" s="70">
        <f t="shared" si="49"/>
        <v>39.597</v>
      </c>
      <c r="O47" s="16">
        <f t="shared" si="50"/>
        <v>0.3199000000000001</v>
      </c>
      <c r="Q47" s="69">
        <v>25</v>
      </c>
      <c r="R47" s="69">
        <v>40</v>
      </c>
      <c r="S47" s="214">
        <v>33.75</v>
      </c>
      <c r="T47" s="214">
        <v>54</v>
      </c>
      <c r="U47" s="207">
        <v>0.3495</v>
      </c>
      <c r="V47" s="69">
        <f t="shared" si="36"/>
        <v>33.4875</v>
      </c>
      <c r="W47" s="69">
        <f t="shared" si="37"/>
        <v>53.58</v>
      </c>
      <c r="X47" s="16">
        <v>0.3395</v>
      </c>
      <c r="Z47" s="215">
        <v>14</v>
      </c>
      <c r="AA47" s="215">
        <v>19</v>
      </c>
      <c r="AB47" s="215">
        <v>18.76</v>
      </c>
      <c r="AC47" s="215">
        <v>25.65</v>
      </c>
      <c r="AD47" s="207">
        <v>0.3616</v>
      </c>
      <c r="AE47" s="257">
        <v>14</v>
      </c>
      <c r="AF47" s="257">
        <v>19</v>
      </c>
      <c r="AG47" s="215">
        <f t="shared" si="38"/>
        <v>19.0624</v>
      </c>
      <c r="AH47" s="215">
        <v>25.65</v>
      </c>
      <c r="AI47" s="207">
        <f t="shared" si="39"/>
        <v>0.3549212121212122</v>
      </c>
      <c r="AJ47" s="72">
        <f t="shared" si="40"/>
        <v>18.109280000000002</v>
      </c>
      <c r="AK47" s="72">
        <f t="shared" si="40"/>
        <v>24.3675</v>
      </c>
      <c r="AL47" s="16">
        <f t="shared" si="41"/>
        <v>0.2871751515151517</v>
      </c>
      <c r="AN47" s="78">
        <v>14.5</v>
      </c>
      <c r="AO47" s="78">
        <v>16.5</v>
      </c>
      <c r="AP47" s="217">
        <v>19.72</v>
      </c>
      <c r="AQ47" s="217">
        <v>22.44</v>
      </c>
      <c r="AR47" s="207">
        <v>0.36</v>
      </c>
      <c r="AS47" s="78">
        <f t="shared" si="64"/>
        <v>19.227</v>
      </c>
      <c r="AT47" s="78">
        <f t="shared" si="64"/>
        <v>21.879</v>
      </c>
      <c r="AU47" s="16">
        <f t="shared" si="51"/>
        <v>0.32600000000000007</v>
      </c>
      <c r="AW47" s="377" t="s">
        <v>387</v>
      </c>
      <c r="AX47" s="378"/>
      <c r="AY47" s="378"/>
      <c r="AZ47" s="378"/>
      <c r="BA47" s="378"/>
      <c r="BB47" s="378"/>
      <c r="BC47" s="378"/>
      <c r="BD47" s="379"/>
      <c r="BF47" s="380" t="s">
        <v>387</v>
      </c>
      <c r="BG47" s="381"/>
      <c r="BH47" s="381"/>
      <c r="BI47" s="381"/>
      <c r="BJ47" s="381"/>
      <c r="BK47" s="381"/>
      <c r="BL47" s="381"/>
      <c r="BM47" s="382"/>
      <c r="BO47" s="82">
        <v>16</v>
      </c>
      <c r="BP47" s="82">
        <v>20</v>
      </c>
      <c r="BQ47" s="220">
        <v>22.5</v>
      </c>
      <c r="BR47" s="220">
        <v>28</v>
      </c>
      <c r="BS47" s="286">
        <f t="shared" si="0"/>
        <v>0.4027777777777777</v>
      </c>
      <c r="BT47" s="82">
        <f t="shared" si="55"/>
        <v>22.1625</v>
      </c>
      <c r="BU47" s="82">
        <f t="shared" si="56"/>
        <v>27.58</v>
      </c>
      <c r="BV47" s="16">
        <f t="shared" si="57"/>
        <v>0.38173611111111105</v>
      </c>
      <c r="BX47" s="386" t="s">
        <v>387</v>
      </c>
      <c r="BY47" s="387"/>
      <c r="BZ47" s="387"/>
      <c r="CA47" s="387"/>
      <c r="CB47" s="387"/>
      <c r="CC47" s="387"/>
      <c r="CD47" s="387"/>
      <c r="CE47" s="388"/>
      <c r="CG47" s="86">
        <v>15.5</v>
      </c>
      <c r="CH47" s="86">
        <v>22</v>
      </c>
      <c r="CI47" s="222">
        <v>21</v>
      </c>
      <c r="CJ47" s="222">
        <v>30.49</v>
      </c>
      <c r="CK47" s="207">
        <f t="shared" si="29"/>
        <v>0.37306666666666644</v>
      </c>
      <c r="CL47" s="85">
        <f t="shared" si="45"/>
        <v>20.685</v>
      </c>
      <c r="CM47" s="85">
        <f t="shared" si="46"/>
        <v>30.032649999999997</v>
      </c>
      <c r="CN47" s="16">
        <f t="shared" si="47"/>
        <v>0.3524706666666664</v>
      </c>
      <c r="CP47" s="208">
        <v>12.5</v>
      </c>
      <c r="CQ47" s="208">
        <v>24.8</v>
      </c>
      <c r="CR47" s="208">
        <v>18.13</v>
      </c>
      <c r="CS47" s="208">
        <v>35.96</v>
      </c>
      <c r="CT47" s="207">
        <v>0.4</v>
      </c>
      <c r="CV47" s="87">
        <v>21.49</v>
      </c>
      <c r="CW47" s="87">
        <v>28.3</v>
      </c>
      <c r="CX47" s="87">
        <v>31.5</v>
      </c>
      <c r="CY47" s="87">
        <v>38.3</v>
      </c>
      <c r="CZ47" s="16">
        <f t="shared" si="58"/>
        <v>0.4018879293030728</v>
      </c>
      <c r="DA47" s="87">
        <f t="shared" si="59"/>
        <v>29.925</v>
      </c>
      <c r="DB47" s="87">
        <f t="shared" si="60"/>
        <v>36.385</v>
      </c>
      <c r="DC47" s="16">
        <f t="shared" si="61"/>
        <v>0.33179353283791935</v>
      </c>
    </row>
    <row r="48" spans="1:107" ht="14.25">
      <c r="A48" s="3" t="s">
        <v>91</v>
      </c>
      <c r="B48" s="67"/>
      <c r="C48" s="67"/>
      <c r="D48" s="67"/>
      <c r="E48" s="67"/>
      <c r="F48" s="16"/>
      <c r="H48" s="70">
        <v>9</v>
      </c>
      <c r="I48" s="70">
        <v>12</v>
      </c>
      <c r="J48" s="209">
        <f t="shared" si="62"/>
        <v>12.06</v>
      </c>
      <c r="K48" s="209">
        <f t="shared" si="62"/>
        <v>16.080000000000002</v>
      </c>
      <c r="L48" s="207">
        <v>0.34</v>
      </c>
      <c r="M48" s="70">
        <f t="shared" si="48"/>
        <v>11.879100000000001</v>
      </c>
      <c r="N48" s="70">
        <f t="shared" si="49"/>
        <v>15.838800000000003</v>
      </c>
      <c r="O48" s="16">
        <f t="shared" si="50"/>
        <v>0.3199000000000001</v>
      </c>
      <c r="Q48" s="69">
        <v>8.5</v>
      </c>
      <c r="R48" s="69">
        <v>12.5</v>
      </c>
      <c r="S48" s="214">
        <v>11.47</v>
      </c>
      <c r="T48" s="214">
        <v>16.87</v>
      </c>
      <c r="U48" s="207">
        <v>0.3495</v>
      </c>
      <c r="V48" s="69">
        <f t="shared" si="36"/>
        <v>11.38575</v>
      </c>
      <c r="W48" s="69">
        <f t="shared" si="37"/>
        <v>16.74375</v>
      </c>
      <c r="X48" s="16">
        <v>0.3395</v>
      </c>
      <c r="Z48" s="215">
        <v>20.1365</v>
      </c>
      <c r="AA48" s="215">
        <v>26.702999999999996</v>
      </c>
      <c r="AB48" s="215">
        <v>27.249107007989906</v>
      </c>
      <c r="AC48" s="215">
        <v>35.96093060555088</v>
      </c>
      <c r="AD48" s="207">
        <v>0.3495</v>
      </c>
      <c r="AE48" s="257">
        <v>10</v>
      </c>
      <c r="AF48" s="257">
        <v>26.702999999999996</v>
      </c>
      <c r="AG48" s="215">
        <f t="shared" si="38"/>
        <v>13.495</v>
      </c>
      <c r="AH48" s="215">
        <v>35.96093060555088</v>
      </c>
      <c r="AI48" s="207">
        <f t="shared" si="39"/>
        <v>0.3474628941925968</v>
      </c>
      <c r="AJ48" s="72">
        <f t="shared" si="40"/>
        <v>12.82025</v>
      </c>
      <c r="AK48" s="72">
        <f t="shared" si="40"/>
        <v>34.16288407527333</v>
      </c>
      <c r="AL48" s="16">
        <f t="shared" si="41"/>
        <v>0.28008974948296705</v>
      </c>
      <c r="AN48" s="78">
        <v>9.5</v>
      </c>
      <c r="AO48" s="78">
        <v>10.5</v>
      </c>
      <c r="AP48" s="217">
        <v>12.92</v>
      </c>
      <c r="AQ48" s="217">
        <v>14.28</v>
      </c>
      <c r="AR48" s="207">
        <v>0.36</v>
      </c>
      <c r="AS48" s="78">
        <f t="shared" si="64"/>
        <v>12.597</v>
      </c>
      <c r="AT48" s="78">
        <f t="shared" si="64"/>
        <v>13.923</v>
      </c>
      <c r="AU48" s="16">
        <f t="shared" si="51"/>
        <v>0.32600000000000007</v>
      </c>
      <c r="AW48" s="377" t="s">
        <v>387</v>
      </c>
      <c r="AX48" s="378"/>
      <c r="AY48" s="378"/>
      <c r="AZ48" s="378"/>
      <c r="BA48" s="378"/>
      <c r="BB48" s="378"/>
      <c r="BC48" s="378"/>
      <c r="BD48" s="379"/>
      <c r="BF48" s="80">
        <v>9.5</v>
      </c>
      <c r="BG48" s="80">
        <v>12.5</v>
      </c>
      <c r="BH48" s="219">
        <v>12.83</v>
      </c>
      <c r="BI48" s="219">
        <v>16.88</v>
      </c>
      <c r="BJ48" s="207">
        <v>0.35</v>
      </c>
      <c r="BK48" s="80">
        <f t="shared" si="52"/>
        <v>12.50925</v>
      </c>
      <c r="BL48" s="80">
        <f t="shared" si="53"/>
        <v>16.458</v>
      </c>
      <c r="BM48" s="16">
        <f t="shared" si="54"/>
        <v>0.31669318181818173</v>
      </c>
      <c r="BO48" s="82">
        <v>10</v>
      </c>
      <c r="BP48" s="82">
        <v>12.5</v>
      </c>
      <c r="BQ48" s="220">
        <v>13.5</v>
      </c>
      <c r="BR48" s="220">
        <v>16.88</v>
      </c>
      <c r="BS48" s="286">
        <f t="shared" si="0"/>
        <v>0.3502222222222222</v>
      </c>
      <c r="BT48" s="82">
        <f t="shared" si="55"/>
        <v>13.2975</v>
      </c>
      <c r="BU48" s="82">
        <f t="shared" si="56"/>
        <v>16.6268</v>
      </c>
      <c r="BV48" s="16">
        <f t="shared" si="57"/>
        <v>0.32996888888888876</v>
      </c>
      <c r="BX48" s="84">
        <v>9</v>
      </c>
      <c r="BY48" s="84">
        <v>11.5</v>
      </c>
      <c r="BZ48" s="221">
        <v>12.51</v>
      </c>
      <c r="CA48" s="221">
        <v>15.99</v>
      </c>
      <c r="CB48" s="207">
        <f t="shared" si="1"/>
        <v>0.3902439024390243</v>
      </c>
      <c r="CC48" s="84">
        <f t="shared" si="42"/>
        <v>12.3849</v>
      </c>
      <c r="CD48" s="84">
        <f t="shared" si="43"/>
        <v>15.8301</v>
      </c>
      <c r="CE48" s="16">
        <f t="shared" si="44"/>
        <v>0.37634146341463404</v>
      </c>
      <c r="CG48" s="86">
        <v>9.5</v>
      </c>
      <c r="CH48" s="86">
        <v>10.5</v>
      </c>
      <c r="CI48" s="222">
        <v>13.015</v>
      </c>
      <c r="CJ48" s="222">
        <v>14.385000000000002</v>
      </c>
      <c r="CK48" s="207">
        <f t="shared" si="29"/>
        <v>0.3700000000000001</v>
      </c>
      <c r="CL48" s="85">
        <f t="shared" si="45"/>
        <v>12.819775</v>
      </c>
      <c r="CM48" s="85">
        <f t="shared" si="46"/>
        <v>14.169225</v>
      </c>
      <c r="CN48" s="16">
        <f t="shared" si="47"/>
        <v>0.34945000000000004</v>
      </c>
      <c r="CP48" s="208"/>
      <c r="CQ48" s="208"/>
      <c r="CR48" s="208"/>
      <c r="CS48" s="208"/>
      <c r="CT48" s="207"/>
      <c r="CV48" s="87">
        <v>8.5</v>
      </c>
      <c r="CW48" s="87">
        <v>12</v>
      </c>
      <c r="CX48" s="87">
        <f t="shared" si="63"/>
        <v>11.22</v>
      </c>
      <c r="CY48" s="87">
        <f t="shared" si="63"/>
        <v>15.84</v>
      </c>
      <c r="CZ48" s="16">
        <f t="shared" si="58"/>
        <v>0.32000000000000006</v>
      </c>
      <c r="DA48" s="87">
        <f t="shared" si="59"/>
        <v>10.659</v>
      </c>
      <c r="DB48" s="87">
        <f t="shared" si="60"/>
        <v>15.048</v>
      </c>
      <c r="DC48" s="16">
        <f t="shared" si="61"/>
        <v>0.254</v>
      </c>
    </row>
    <row r="49" spans="1:107" ht="14.25">
      <c r="A49" s="3" t="s">
        <v>92</v>
      </c>
      <c r="B49" s="67"/>
      <c r="C49" s="67"/>
      <c r="D49" s="67"/>
      <c r="E49" s="67"/>
      <c r="F49" s="16"/>
      <c r="H49" s="70">
        <v>10</v>
      </c>
      <c r="I49" s="70">
        <v>13</v>
      </c>
      <c r="J49" s="209">
        <f t="shared" si="62"/>
        <v>13.4</v>
      </c>
      <c r="K49" s="209">
        <f t="shared" si="62"/>
        <v>17.42</v>
      </c>
      <c r="L49" s="207">
        <v>0.34</v>
      </c>
      <c r="M49" s="70">
        <f t="shared" si="48"/>
        <v>13.199</v>
      </c>
      <c r="N49" s="70">
        <f t="shared" si="49"/>
        <v>17.158700000000003</v>
      </c>
      <c r="O49" s="16">
        <f t="shared" si="50"/>
        <v>0.3199000000000001</v>
      </c>
      <c r="Q49" s="69">
        <v>9</v>
      </c>
      <c r="R49" s="69">
        <v>14</v>
      </c>
      <c r="S49" s="214">
        <v>12.15</v>
      </c>
      <c r="T49" s="214">
        <v>18.89</v>
      </c>
      <c r="U49" s="207">
        <v>0.3496</v>
      </c>
      <c r="V49" s="69">
        <f t="shared" si="36"/>
        <v>12.0555</v>
      </c>
      <c r="W49" s="69">
        <f t="shared" si="37"/>
        <v>18.753</v>
      </c>
      <c r="X49" s="16">
        <v>0.3395</v>
      </c>
      <c r="Z49" s="215">
        <v>20.504499999999997</v>
      </c>
      <c r="AA49" s="215">
        <v>29.095</v>
      </c>
      <c r="AB49" s="215">
        <v>27.73733530067283</v>
      </c>
      <c r="AC49" s="215">
        <v>39.1344145079899</v>
      </c>
      <c r="AD49" s="207">
        <v>0.3482</v>
      </c>
      <c r="AE49" s="257">
        <v>11</v>
      </c>
      <c r="AF49" s="257">
        <v>29.095</v>
      </c>
      <c r="AG49" s="215">
        <f t="shared" si="38"/>
        <v>14.8302</v>
      </c>
      <c r="AH49" s="215">
        <v>39.1344145079899</v>
      </c>
      <c r="AI49" s="207">
        <f t="shared" si="39"/>
        <v>0.34591880553659804</v>
      </c>
      <c r="AJ49" s="72">
        <f t="shared" si="40"/>
        <v>14.08869</v>
      </c>
      <c r="AK49" s="72">
        <f t="shared" si="40"/>
        <v>37.17769378259041</v>
      </c>
      <c r="AL49" s="16">
        <f t="shared" si="41"/>
        <v>0.2786228652597684</v>
      </c>
      <c r="AN49" s="78">
        <v>10</v>
      </c>
      <c r="AO49" s="78">
        <v>13</v>
      </c>
      <c r="AP49" s="217">
        <v>13.6</v>
      </c>
      <c r="AQ49" s="217">
        <v>17.68</v>
      </c>
      <c r="AR49" s="207">
        <v>0.36</v>
      </c>
      <c r="AS49" s="78">
        <f t="shared" si="64"/>
        <v>13.26</v>
      </c>
      <c r="AT49" s="78">
        <f t="shared" si="64"/>
        <v>17.238</v>
      </c>
      <c r="AU49" s="16">
        <f t="shared" si="51"/>
        <v>0.32599999999999985</v>
      </c>
      <c r="AW49" s="377" t="s">
        <v>387</v>
      </c>
      <c r="AX49" s="378"/>
      <c r="AY49" s="378"/>
      <c r="AZ49" s="378"/>
      <c r="BA49" s="378"/>
      <c r="BB49" s="378"/>
      <c r="BC49" s="378"/>
      <c r="BD49" s="379"/>
      <c r="BF49" s="80">
        <v>11.21</v>
      </c>
      <c r="BG49" s="80">
        <v>15.21</v>
      </c>
      <c r="BH49" s="219">
        <v>15.13</v>
      </c>
      <c r="BI49" s="219">
        <v>20.53</v>
      </c>
      <c r="BJ49" s="207">
        <v>0.35</v>
      </c>
      <c r="BK49" s="80">
        <f t="shared" si="52"/>
        <v>14.751750000000001</v>
      </c>
      <c r="BL49" s="80">
        <f t="shared" si="53"/>
        <v>20.016750000000002</v>
      </c>
      <c r="BM49" s="16">
        <f t="shared" si="54"/>
        <v>0.31599167297501896</v>
      </c>
      <c r="BO49" s="82">
        <v>12.5</v>
      </c>
      <c r="BP49" s="82">
        <v>15</v>
      </c>
      <c r="BQ49" s="220">
        <v>16.88</v>
      </c>
      <c r="BR49" s="220">
        <v>20.25</v>
      </c>
      <c r="BS49" s="286">
        <f t="shared" si="0"/>
        <v>0.3501818181818179</v>
      </c>
      <c r="BT49" s="82">
        <f t="shared" si="55"/>
        <v>16.6268</v>
      </c>
      <c r="BU49" s="82">
        <f t="shared" si="56"/>
        <v>19.94625</v>
      </c>
      <c r="BV49" s="16">
        <f t="shared" si="57"/>
        <v>0.3299290909090906</v>
      </c>
      <c r="BX49" s="84">
        <v>10.9</v>
      </c>
      <c r="BY49" s="84">
        <v>16.5</v>
      </c>
      <c r="BZ49" s="221">
        <v>15.15</v>
      </c>
      <c r="CA49" s="221">
        <v>22.94</v>
      </c>
      <c r="CB49" s="207">
        <f t="shared" si="1"/>
        <v>0.39014598540145995</v>
      </c>
      <c r="CC49" s="84">
        <f t="shared" si="42"/>
        <v>14.9985</v>
      </c>
      <c r="CD49" s="84">
        <f t="shared" si="43"/>
        <v>22.710600000000003</v>
      </c>
      <c r="CE49" s="16">
        <f t="shared" si="44"/>
        <v>0.3762445255474456</v>
      </c>
      <c r="CG49" s="86">
        <v>11</v>
      </c>
      <c r="CH49" s="86">
        <v>13.7</v>
      </c>
      <c r="CI49" s="222">
        <v>15.07</v>
      </c>
      <c r="CJ49" s="222">
        <v>18.769000000000002</v>
      </c>
      <c r="CK49" s="207">
        <f t="shared" si="29"/>
        <v>0.3699999999999999</v>
      </c>
      <c r="CL49" s="85">
        <f t="shared" si="45"/>
        <v>14.84395</v>
      </c>
      <c r="CM49" s="85">
        <f t="shared" si="46"/>
        <v>18.487465</v>
      </c>
      <c r="CN49" s="16">
        <f t="shared" si="47"/>
        <v>0.34945000000000004</v>
      </c>
      <c r="CP49" s="208"/>
      <c r="CQ49" s="208"/>
      <c r="CR49" s="208"/>
      <c r="CS49" s="208"/>
      <c r="CT49" s="207"/>
      <c r="CV49" s="87">
        <v>10</v>
      </c>
      <c r="CW49" s="87">
        <v>13</v>
      </c>
      <c r="CX49" s="87">
        <f t="shared" si="63"/>
        <v>13.200000000000001</v>
      </c>
      <c r="CY49" s="87">
        <f t="shared" si="63"/>
        <v>17.16</v>
      </c>
      <c r="CZ49" s="16">
        <f t="shared" si="58"/>
        <v>0.32000000000000006</v>
      </c>
      <c r="DA49" s="87">
        <f t="shared" si="59"/>
        <v>12.540000000000001</v>
      </c>
      <c r="DB49" s="87">
        <f t="shared" si="60"/>
        <v>16.302</v>
      </c>
      <c r="DC49" s="16">
        <f t="shared" si="61"/>
        <v>0.254</v>
      </c>
    </row>
    <row r="50" spans="1:107" ht="14.25">
      <c r="A50" s="6" t="s">
        <v>372</v>
      </c>
      <c r="B50" s="67"/>
      <c r="C50" s="67"/>
      <c r="D50" s="67"/>
      <c r="E50" s="67"/>
      <c r="F50" s="16"/>
      <c r="H50" s="70">
        <v>15</v>
      </c>
      <c r="I50" s="70">
        <v>20</v>
      </c>
      <c r="J50" s="209">
        <f t="shared" si="62"/>
        <v>20.1</v>
      </c>
      <c r="K50" s="209">
        <f t="shared" si="62"/>
        <v>26.8</v>
      </c>
      <c r="L50" s="207">
        <f>((J50+K50)/(H50+I50)-1)</f>
        <v>0.3400000000000001</v>
      </c>
      <c r="M50" s="70">
        <f t="shared" si="48"/>
        <v>19.7985</v>
      </c>
      <c r="N50" s="70">
        <f t="shared" si="49"/>
        <v>26.398</v>
      </c>
      <c r="O50" s="16">
        <f t="shared" si="50"/>
        <v>0.3199000000000001</v>
      </c>
      <c r="Q50" s="69">
        <v>24.25</v>
      </c>
      <c r="R50" s="69">
        <v>42.5</v>
      </c>
      <c r="S50" s="214">
        <v>32.74</v>
      </c>
      <c r="T50" s="214">
        <v>57.38</v>
      </c>
      <c r="U50" s="207">
        <f>((S50+T50)/(Q50+R50)-1)</f>
        <v>0.35011235955056197</v>
      </c>
      <c r="V50" s="69">
        <f t="shared" si="36"/>
        <v>32.482875</v>
      </c>
      <c r="W50" s="69">
        <f t="shared" si="37"/>
        <v>56.92875</v>
      </c>
      <c r="X50" s="16">
        <v>0.3395</v>
      </c>
      <c r="Z50" s="215">
        <v>14</v>
      </c>
      <c r="AA50" s="215">
        <v>19</v>
      </c>
      <c r="AB50" s="215">
        <v>18.76</v>
      </c>
      <c r="AC50" s="215">
        <v>25.46</v>
      </c>
      <c r="AD50" s="207">
        <v>0.3482</v>
      </c>
      <c r="AE50" s="257">
        <v>14</v>
      </c>
      <c r="AF50" s="257">
        <v>19</v>
      </c>
      <c r="AG50" s="215">
        <f t="shared" si="38"/>
        <v>18.8748</v>
      </c>
      <c r="AH50" s="215">
        <v>25.46</v>
      </c>
      <c r="AI50" s="207">
        <f t="shared" si="39"/>
        <v>0.34347878787878794</v>
      </c>
      <c r="AJ50" s="72">
        <f t="shared" si="40"/>
        <v>17.931060000000002</v>
      </c>
      <c r="AK50" s="72">
        <f t="shared" si="40"/>
        <v>24.187</v>
      </c>
      <c r="AL50" s="16">
        <f t="shared" si="41"/>
        <v>0.2763048484848485</v>
      </c>
      <c r="AN50" s="78">
        <v>14</v>
      </c>
      <c r="AO50" s="78">
        <v>18</v>
      </c>
      <c r="AP50" s="217">
        <v>19.04</v>
      </c>
      <c r="AQ50" s="217">
        <v>24.48</v>
      </c>
      <c r="AR50" s="207">
        <f>((AP50+AQ50)/(AN50+AO50)-1)</f>
        <v>0.3599999999999999</v>
      </c>
      <c r="AS50" s="78">
        <f t="shared" si="64"/>
        <v>18.564</v>
      </c>
      <c r="AT50" s="78">
        <f t="shared" si="64"/>
        <v>23.868000000000002</v>
      </c>
      <c r="AU50" s="16">
        <f t="shared" si="51"/>
        <v>0.32600000000000007</v>
      </c>
      <c r="AW50" s="377" t="s">
        <v>387</v>
      </c>
      <c r="AX50" s="378"/>
      <c r="AY50" s="378"/>
      <c r="AZ50" s="378"/>
      <c r="BA50" s="378"/>
      <c r="BB50" s="378"/>
      <c r="BC50" s="378"/>
      <c r="BD50" s="379"/>
      <c r="BF50" s="380" t="s">
        <v>387</v>
      </c>
      <c r="BG50" s="381"/>
      <c r="BH50" s="381"/>
      <c r="BI50" s="381"/>
      <c r="BJ50" s="381"/>
      <c r="BK50" s="381"/>
      <c r="BL50" s="381"/>
      <c r="BM50" s="382"/>
      <c r="BO50" s="392" t="s">
        <v>387</v>
      </c>
      <c r="BP50" s="393"/>
      <c r="BQ50" s="393"/>
      <c r="BR50" s="393"/>
      <c r="BS50" s="393"/>
      <c r="BT50" s="393"/>
      <c r="BU50" s="393"/>
      <c r="BV50" s="394"/>
      <c r="BX50" s="84">
        <v>14.5</v>
      </c>
      <c r="BY50" s="84">
        <v>22.55</v>
      </c>
      <c r="BZ50" s="221">
        <v>20.3</v>
      </c>
      <c r="CA50" s="221">
        <v>31.57</v>
      </c>
      <c r="CB50" s="207">
        <f t="shared" si="1"/>
        <v>0.40000000000000013</v>
      </c>
      <c r="CC50" s="84">
        <f t="shared" si="42"/>
        <v>20.097</v>
      </c>
      <c r="CD50" s="84">
        <f t="shared" si="43"/>
        <v>31.2543</v>
      </c>
      <c r="CE50" s="16">
        <f t="shared" si="44"/>
        <v>0.3860000000000001</v>
      </c>
      <c r="CG50" s="86">
        <v>16.75</v>
      </c>
      <c r="CH50" s="86">
        <v>20.1</v>
      </c>
      <c r="CI50" s="222">
        <v>22.7</v>
      </c>
      <c r="CJ50" s="222">
        <v>27.24</v>
      </c>
      <c r="CK50" s="207">
        <f t="shared" si="29"/>
        <v>0.3552238805970147</v>
      </c>
      <c r="CL50" s="85">
        <f t="shared" si="45"/>
        <v>22.3595</v>
      </c>
      <c r="CM50" s="85">
        <f t="shared" si="46"/>
        <v>26.8314</v>
      </c>
      <c r="CN50" s="16">
        <f t="shared" si="47"/>
        <v>0.33489552238805964</v>
      </c>
      <c r="CP50" s="208"/>
      <c r="CQ50" s="208"/>
      <c r="CR50" s="208"/>
      <c r="CS50" s="208"/>
      <c r="CT50" s="207"/>
      <c r="CV50" s="87">
        <v>17</v>
      </c>
      <c r="CW50" s="87">
        <v>19</v>
      </c>
      <c r="CX50" s="87">
        <f t="shared" si="63"/>
        <v>22.44</v>
      </c>
      <c r="CY50" s="87">
        <f t="shared" si="63"/>
        <v>25.080000000000002</v>
      </c>
      <c r="CZ50" s="16">
        <f t="shared" si="58"/>
        <v>0.32000000000000006</v>
      </c>
      <c r="DA50" s="87">
        <f t="shared" si="59"/>
        <v>21.318</v>
      </c>
      <c r="DB50" s="87">
        <f t="shared" si="60"/>
        <v>23.826</v>
      </c>
      <c r="DC50" s="16">
        <f t="shared" si="61"/>
        <v>0.2540000000000002</v>
      </c>
    </row>
    <row r="51" spans="1:107" ht="14.25">
      <c r="A51" s="6" t="s">
        <v>368</v>
      </c>
      <c r="B51" s="67"/>
      <c r="C51" s="67"/>
      <c r="D51" s="67"/>
      <c r="E51" s="67"/>
      <c r="F51" s="16"/>
      <c r="H51" s="411" t="s">
        <v>387</v>
      </c>
      <c r="I51" s="412"/>
      <c r="J51" s="412"/>
      <c r="K51" s="412"/>
      <c r="L51" s="412"/>
      <c r="M51" s="412"/>
      <c r="N51" s="412"/>
      <c r="O51" s="413"/>
      <c r="Q51" s="69">
        <v>28</v>
      </c>
      <c r="R51" s="69">
        <v>40</v>
      </c>
      <c r="S51" s="214">
        <v>42.2</v>
      </c>
      <c r="T51" s="214">
        <v>56</v>
      </c>
      <c r="U51" s="207">
        <v>0.3495</v>
      </c>
      <c r="V51" s="69">
        <f t="shared" si="36"/>
        <v>37.506</v>
      </c>
      <c r="W51" s="69">
        <f t="shared" si="37"/>
        <v>53.58</v>
      </c>
      <c r="X51" s="16">
        <v>0.3395</v>
      </c>
      <c r="Z51" s="425" t="s">
        <v>387</v>
      </c>
      <c r="AA51" s="426"/>
      <c r="AB51" s="426"/>
      <c r="AC51" s="426"/>
      <c r="AD51" s="426"/>
      <c r="AE51" s="426"/>
      <c r="AF51" s="426"/>
      <c r="AG51" s="426"/>
      <c r="AH51" s="426"/>
      <c r="AI51" s="426"/>
      <c r="AJ51" s="279"/>
      <c r="AK51" s="279"/>
      <c r="AL51" s="256"/>
      <c r="AN51" s="383" t="s">
        <v>387</v>
      </c>
      <c r="AO51" s="384"/>
      <c r="AP51" s="384"/>
      <c r="AQ51" s="384"/>
      <c r="AR51" s="384"/>
      <c r="AS51" s="384"/>
      <c r="AT51" s="384"/>
      <c r="AU51" s="385"/>
      <c r="AW51" s="377" t="s">
        <v>387</v>
      </c>
      <c r="AX51" s="378"/>
      <c r="AY51" s="378"/>
      <c r="AZ51" s="378"/>
      <c r="BA51" s="378"/>
      <c r="BB51" s="378"/>
      <c r="BC51" s="378"/>
      <c r="BD51" s="379"/>
      <c r="BF51" s="380" t="s">
        <v>387</v>
      </c>
      <c r="BG51" s="381"/>
      <c r="BH51" s="381"/>
      <c r="BI51" s="381"/>
      <c r="BJ51" s="381"/>
      <c r="BK51" s="381"/>
      <c r="BL51" s="381"/>
      <c r="BM51" s="382"/>
      <c r="BO51" s="392" t="s">
        <v>387</v>
      </c>
      <c r="BP51" s="393"/>
      <c r="BQ51" s="393"/>
      <c r="BR51" s="393"/>
      <c r="BS51" s="393"/>
      <c r="BT51" s="393"/>
      <c r="BU51" s="393"/>
      <c r="BV51" s="394"/>
      <c r="BX51" s="84">
        <v>23.5</v>
      </c>
      <c r="BY51" s="84">
        <v>38</v>
      </c>
      <c r="BZ51" s="221">
        <v>32.9</v>
      </c>
      <c r="CA51" s="221">
        <v>53.2</v>
      </c>
      <c r="CB51" s="207">
        <f>((BZ51+CA51)/(BX51+BY51)-1)</f>
        <v>0.3999999999999999</v>
      </c>
      <c r="CC51" s="84">
        <f t="shared" si="42"/>
        <v>32.571</v>
      </c>
      <c r="CD51" s="84">
        <f t="shared" si="43"/>
        <v>52.668000000000006</v>
      </c>
      <c r="CE51" s="16">
        <f t="shared" si="44"/>
        <v>0.3860000000000001</v>
      </c>
      <c r="CG51" s="86">
        <v>15.45</v>
      </c>
      <c r="CH51" s="86">
        <v>25.1</v>
      </c>
      <c r="CI51" s="222">
        <v>21.17</v>
      </c>
      <c r="CJ51" s="222">
        <v>34.39</v>
      </c>
      <c r="CK51" s="207">
        <f>((CI51+CJ51)/(CG51+CH51)-1)</f>
        <v>0.37016029593094957</v>
      </c>
      <c r="CL51" s="85">
        <f t="shared" si="45"/>
        <v>20.85245</v>
      </c>
      <c r="CM51" s="85">
        <f t="shared" si="46"/>
        <v>33.87415</v>
      </c>
      <c r="CN51" s="16">
        <f t="shared" si="47"/>
        <v>0.34960789149198535</v>
      </c>
      <c r="CP51" s="208"/>
      <c r="CQ51" s="208"/>
      <c r="CR51" s="208"/>
      <c r="CS51" s="208"/>
      <c r="CT51" s="207"/>
      <c r="CV51" s="87">
        <v>32</v>
      </c>
      <c r="CW51" s="87">
        <v>36.37</v>
      </c>
      <c r="CX51" s="87">
        <v>42.24</v>
      </c>
      <c r="CY51" s="87">
        <v>48</v>
      </c>
      <c r="CZ51" s="16">
        <f t="shared" si="58"/>
        <v>0.31987713909609483</v>
      </c>
      <c r="DA51" s="87">
        <f t="shared" si="59"/>
        <v>40.128</v>
      </c>
      <c r="DB51" s="87">
        <f t="shared" si="60"/>
        <v>45.6</v>
      </c>
      <c r="DC51" s="16">
        <f t="shared" si="61"/>
        <v>0.2538832821412902</v>
      </c>
    </row>
    <row r="52" spans="1:107" ht="14.25">
      <c r="A52" s="3" t="s">
        <v>93</v>
      </c>
      <c r="B52" s="67"/>
      <c r="C52" s="67"/>
      <c r="D52" s="67"/>
      <c r="E52" s="67"/>
      <c r="F52" s="16"/>
      <c r="H52" s="70">
        <v>10</v>
      </c>
      <c r="I52" s="70">
        <v>12</v>
      </c>
      <c r="J52" s="209">
        <f t="shared" si="62"/>
        <v>13.4</v>
      </c>
      <c r="K52" s="209">
        <f t="shared" si="62"/>
        <v>16.080000000000002</v>
      </c>
      <c r="L52" s="207">
        <v>0.34</v>
      </c>
      <c r="M52" s="70">
        <f>J52-(J52*0.015)</f>
        <v>13.199</v>
      </c>
      <c r="N52" s="70">
        <f>K52-(K52*0.015)</f>
        <v>15.838800000000003</v>
      </c>
      <c r="O52" s="16">
        <f>(M52+N52)/(H52+I52)-1</f>
        <v>0.3199000000000003</v>
      </c>
      <c r="Q52" s="69">
        <v>11.5</v>
      </c>
      <c r="R52" s="69">
        <v>14</v>
      </c>
      <c r="S52" s="214">
        <v>15.52</v>
      </c>
      <c r="T52" s="214">
        <v>18.89</v>
      </c>
      <c r="U52" s="207">
        <v>0.3494</v>
      </c>
      <c r="V52" s="69">
        <f t="shared" si="36"/>
        <v>15.404250000000001</v>
      </c>
      <c r="W52" s="69">
        <f t="shared" si="37"/>
        <v>18.753</v>
      </c>
      <c r="X52" s="16">
        <v>0.3395</v>
      </c>
      <c r="Z52" s="215">
        <v>23</v>
      </c>
      <c r="AA52" s="215">
        <v>27.599999999999998</v>
      </c>
      <c r="AB52" s="215">
        <v>31.05</v>
      </c>
      <c r="AC52" s="215">
        <v>37.15098706896551</v>
      </c>
      <c r="AD52" s="207">
        <v>0.3478</v>
      </c>
      <c r="AE52" s="257">
        <v>11</v>
      </c>
      <c r="AF52" s="257">
        <v>27.6</v>
      </c>
      <c r="AG52" s="215">
        <f>(AE52*AD52)+AE52</f>
        <v>14.825800000000001</v>
      </c>
      <c r="AH52" s="215">
        <v>37.15098706896551</v>
      </c>
      <c r="AI52" s="207">
        <f>((AG52+AH52)/(AE52+AF52)-1)</f>
        <v>0.34654888779703397</v>
      </c>
      <c r="AJ52" s="72">
        <f>AG52-(AG52*0.05)</f>
        <v>14.084510000000002</v>
      </c>
      <c r="AK52" s="72">
        <f>AH52-(AH52*0.05)</f>
        <v>35.293437715517236</v>
      </c>
      <c r="AL52" s="16">
        <f>(AJ52+AK52)/(AE52+AF52)-1</f>
        <v>0.27922144340718225</v>
      </c>
      <c r="AN52" s="78">
        <v>11</v>
      </c>
      <c r="AO52" s="78">
        <v>12</v>
      </c>
      <c r="AP52" s="217">
        <v>14.96</v>
      </c>
      <c r="AQ52" s="217">
        <v>16.32</v>
      </c>
      <c r="AR52" s="207">
        <v>0.36</v>
      </c>
      <c r="AS52" s="78">
        <f>AP52-(AP52*0.025)</f>
        <v>14.586</v>
      </c>
      <c r="AT52" s="78">
        <f>AQ52-(AQ52*0.025)</f>
        <v>15.912</v>
      </c>
      <c r="AU52" s="16">
        <f t="shared" si="51"/>
        <v>0.32600000000000007</v>
      </c>
      <c r="AW52" s="377" t="s">
        <v>387</v>
      </c>
      <c r="AX52" s="378"/>
      <c r="AY52" s="378"/>
      <c r="AZ52" s="378"/>
      <c r="BA52" s="378"/>
      <c r="BB52" s="378"/>
      <c r="BC52" s="378"/>
      <c r="BD52" s="379"/>
      <c r="BF52" s="80">
        <v>11.5</v>
      </c>
      <c r="BG52" s="80">
        <v>14.3</v>
      </c>
      <c r="BH52" s="219">
        <v>15.53</v>
      </c>
      <c r="BI52" s="219">
        <v>19.31</v>
      </c>
      <c r="BJ52" s="207">
        <v>0.35</v>
      </c>
      <c r="BK52" s="80">
        <f t="shared" si="52"/>
        <v>15.14175</v>
      </c>
      <c r="BL52" s="80">
        <f t="shared" si="53"/>
        <v>18.82725</v>
      </c>
      <c r="BM52" s="16">
        <f t="shared" si="54"/>
        <v>0.31662790697674414</v>
      </c>
      <c r="BO52" s="82">
        <v>11</v>
      </c>
      <c r="BP52" s="82">
        <v>14</v>
      </c>
      <c r="BQ52" s="220">
        <v>14.85</v>
      </c>
      <c r="BR52" s="220">
        <v>18.9</v>
      </c>
      <c r="BS52" s="286">
        <f t="shared" si="0"/>
        <v>0.3500000000000001</v>
      </c>
      <c r="BT52" s="82">
        <f t="shared" si="55"/>
        <v>14.62725</v>
      </c>
      <c r="BU52" s="82">
        <f t="shared" si="56"/>
        <v>18.6165</v>
      </c>
      <c r="BV52" s="16">
        <f t="shared" si="57"/>
        <v>0.32975</v>
      </c>
      <c r="BX52" s="84">
        <v>9.5</v>
      </c>
      <c r="BY52" s="84">
        <v>12</v>
      </c>
      <c r="BZ52" s="221">
        <v>13.21</v>
      </c>
      <c r="CA52" s="221">
        <v>16.68</v>
      </c>
      <c r="CB52" s="207">
        <f t="shared" si="1"/>
        <v>0.39023255813953495</v>
      </c>
      <c r="CC52" s="84">
        <f t="shared" si="42"/>
        <v>13.077900000000001</v>
      </c>
      <c r="CD52" s="84">
        <f t="shared" si="43"/>
        <v>16.5132</v>
      </c>
      <c r="CE52" s="16">
        <f t="shared" si="44"/>
        <v>0.3763302325581397</v>
      </c>
      <c r="CG52" s="86">
        <v>9.25</v>
      </c>
      <c r="CH52" s="86">
        <v>12</v>
      </c>
      <c r="CI52" s="222">
        <v>12.672500000000001</v>
      </c>
      <c r="CJ52" s="222">
        <v>16.44</v>
      </c>
      <c r="CK52" s="207">
        <f t="shared" si="29"/>
        <v>0.3700000000000001</v>
      </c>
      <c r="CL52" s="85">
        <f t="shared" si="45"/>
        <v>12.4824125</v>
      </c>
      <c r="CM52" s="85">
        <f t="shared" si="46"/>
        <v>16.1934</v>
      </c>
      <c r="CN52" s="16">
        <f t="shared" si="47"/>
        <v>0.34945000000000004</v>
      </c>
      <c r="CP52" s="208">
        <v>12.65</v>
      </c>
      <c r="CQ52" s="208">
        <v>19.825999999999997</v>
      </c>
      <c r="CR52" s="208">
        <v>17.71</v>
      </c>
      <c r="CS52" s="208">
        <v>28.747699999999995</v>
      </c>
      <c r="CT52" s="207">
        <v>0.45</v>
      </c>
      <c r="CV52" s="87">
        <v>9</v>
      </c>
      <c r="CW52" s="87">
        <v>12</v>
      </c>
      <c r="CX52" s="87">
        <f t="shared" si="63"/>
        <v>11.88</v>
      </c>
      <c r="CY52" s="87">
        <f t="shared" si="63"/>
        <v>15.84</v>
      </c>
      <c r="CZ52" s="16">
        <f t="shared" si="58"/>
        <v>0.31999999999999984</v>
      </c>
      <c r="DA52" s="87">
        <f t="shared" si="59"/>
        <v>11.286000000000001</v>
      </c>
      <c r="DB52" s="87">
        <f t="shared" si="60"/>
        <v>15.048</v>
      </c>
      <c r="DC52" s="16">
        <f t="shared" si="61"/>
        <v>0.2540000000000002</v>
      </c>
    </row>
    <row r="53" spans="1:107" ht="14.25">
      <c r="A53" s="3" t="s">
        <v>94</v>
      </c>
      <c r="B53" s="67"/>
      <c r="C53" s="67"/>
      <c r="D53" s="67"/>
      <c r="E53" s="67"/>
      <c r="F53" s="16"/>
      <c r="H53" s="70">
        <v>12</v>
      </c>
      <c r="I53" s="70">
        <v>13</v>
      </c>
      <c r="J53" s="209">
        <f t="shared" si="62"/>
        <v>16.080000000000002</v>
      </c>
      <c r="K53" s="209">
        <f t="shared" si="62"/>
        <v>17.42</v>
      </c>
      <c r="L53" s="207">
        <v>0.34</v>
      </c>
      <c r="M53" s="70">
        <f>J53-(J53*0.015)</f>
        <v>15.838800000000003</v>
      </c>
      <c r="N53" s="70">
        <f>K53-(K53*0.015)</f>
        <v>17.158700000000003</v>
      </c>
      <c r="O53" s="16">
        <f>(M53+N53)/(H53+I53)-1</f>
        <v>0.3199000000000001</v>
      </c>
      <c r="Q53" s="69">
        <v>13</v>
      </c>
      <c r="R53" s="69">
        <v>15</v>
      </c>
      <c r="S53" s="214">
        <v>17.54</v>
      </c>
      <c r="T53" s="214">
        <v>20.24</v>
      </c>
      <c r="U53" s="207">
        <v>0.3493</v>
      </c>
      <c r="V53" s="69">
        <f t="shared" si="36"/>
        <v>17.4135</v>
      </c>
      <c r="W53" s="69">
        <f t="shared" si="37"/>
        <v>20.0925</v>
      </c>
      <c r="X53" s="16">
        <v>0.3395</v>
      </c>
      <c r="Z53" s="215">
        <v>28.749999999999996</v>
      </c>
      <c r="AA53" s="215">
        <v>32.199999999999996</v>
      </c>
      <c r="AB53" s="215">
        <v>38.68</v>
      </c>
      <c r="AC53" s="215">
        <v>43.25384072750209</v>
      </c>
      <c r="AD53" s="207">
        <v>0.3443</v>
      </c>
      <c r="AE53" s="257">
        <v>12</v>
      </c>
      <c r="AF53" s="257">
        <v>32.2</v>
      </c>
      <c r="AG53" s="215">
        <f>(AE53*AD53)+AE53</f>
        <v>16.1316</v>
      </c>
      <c r="AH53" s="215">
        <v>43.25384072750209</v>
      </c>
      <c r="AI53" s="207">
        <f>((AG53+AH53)/(AE53+AF53)-1)</f>
        <v>0.34356200740954934</v>
      </c>
      <c r="AJ53" s="72">
        <f>AG53-(AG53*0.05)</f>
        <v>15.325019999999999</v>
      </c>
      <c r="AK53" s="72">
        <f>AH53-(AH53*0.05)</f>
        <v>41.09114869112698</v>
      </c>
      <c r="AL53" s="16">
        <f>(AJ53+AK53)/(AE53+AF53)-1</f>
        <v>0.2763839070390719</v>
      </c>
      <c r="AN53" s="78">
        <v>12</v>
      </c>
      <c r="AO53" s="78">
        <v>13</v>
      </c>
      <c r="AP53" s="217">
        <v>16.32</v>
      </c>
      <c r="AQ53" s="217">
        <v>17.68</v>
      </c>
      <c r="AR53" s="207">
        <v>0.36</v>
      </c>
      <c r="AS53" s="78">
        <f>AP53-(AP53*0.025)</f>
        <v>15.912</v>
      </c>
      <c r="AT53" s="78">
        <f>AQ53-(AQ53*0.025)</f>
        <v>17.238</v>
      </c>
      <c r="AU53" s="16">
        <f t="shared" si="51"/>
        <v>0.32599999999999985</v>
      </c>
      <c r="AW53" s="377" t="s">
        <v>387</v>
      </c>
      <c r="AX53" s="378"/>
      <c r="AY53" s="378"/>
      <c r="AZ53" s="378"/>
      <c r="BA53" s="378"/>
      <c r="BB53" s="378"/>
      <c r="BC53" s="378"/>
      <c r="BD53" s="379"/>
      <c r="BF53" s="80">
        <v>12.12</v>
      </c>
      <c r="BG53" s="80">
        <v>16.32</v>
      </c>
      <c r="BH53" s="219">
        <v>16.36</v>
      </c>
      <c r="BI53" s="219">
        <v>22.03</v>
      </c>
      <c r="BJ53" s="207">
        <v>0.35</v>
      </c>
      <c r="BK53" s="80">
        <f t="shared" si="52"/>
        <v>15.950999999999999</v>
      </c>
      <c r="BL53" s="80">
        <f t="shared" si="53"/>
        <v>21.47925</v>
      </c>
      <c r="BM53" s="16">
        <f t="shared" si="54"/>
        <v>0.3161128691983124</v>
      </c>
      <c r="BO53" s="82">
        <v>12.5</v>
      </c>
      <c r="BP53" s="82">
        <v>14</v>
      </c>
      <c r="BQ53" s="220">
        <v>16.88</v>
      </c>
      <c r="BR53" s="220">
        <v>18.9</v>
      </c>
      <c r="BS53" s="286">
        <f t="shared" si="0"/>
        <v>0.3501886792452831</v>
      </c>
      <c r="BT53" s="82">
        <f t="shared" si="55"/>
        <v>16.6268</v>
      </c>
      <c r="BU53" s="82">
        <f t="shared" si="56"/>
        <v>18.6165</v>
      </c>
      <c r="BV53" s="16">
        <f t="shared" si="57"/>
        <v>0.3299358490566038</v>
      </c>
      <c r="BX53" s="84">
        <v>10.5</v>
      </c>
      <c r="BY53" s="84">
        <v>14</v>
      </c>
      <c r="BZ53" s="221">
        <v>14.6</v>
      </c>
      <c r="CA53" s="221">
        <v>19.46</v>
      </c>
      <c r="CB53" s="207">
        <f t="shared" si="1"/>
        <v>0.3902040816326531</v>
      </c>
      <c r="CC53" s="84">
        <f t="shared" si="42"/>
        <v>14.453999999999999</v>
      </c>
      <c r="CD53" s="84">
        <f t="shared" si="43"/>
        <v>19.2654</v>
      </c>
      <c r="CE53" s="16">
        <f t="shared" si="44"/>
        <v>0.37630204081632646</v>
      </c>
      <c r="CG53" s="86">
        <v>10</v>
      </c>
      <c r="CH53" s="86">
        <v>13</v>
      </c>
      <c r="CI53" s="222">
        <v>13.700000000000001</v>
      </c>
      <c r="CJ53" s="222">
        <v>17.810000000000002</v>
      </c>
      <c r="CK53" s="207">
        <f t="shared" si="29"/>
        <v>0.37000000000000033</v>
      </c>
      <c r="CL53" s="85">
        <f t="shared" si="45"/>
        <v>13.4945</v>
      </c>
      <c r="CM53" s="85">
        <f t="shared" si="46"/>
        <v>17.54285</v>
      </c>
      <c r="CN53" s="16">
        <f t="shared" si="47"/>
        <v>0.34945000000000026</v>
      </c>
      <c r="CP53" s="208">
        <v>13.530000000000001</v>
      </c>
      <c r="CQ53" s="208">
        <v>21.217499999999998</v>
      </c>
      <c r="CR53" s="208">
        <v>18.942</v>
      </c>
      <c r="CS53" s="208">
        <v>30.765374999999995</v>
      </c>
      <c r="CT53" s="207">
        <v>0.45</v>
      </c>
      <c r="CV53" s="87">
        <v>10</v>
      </c>
      <c r="CW53" s="87">
        <v>13</v>
      </c>
      <c r="CX53" s="87">
        <f t="shared" si="63"/>
        <v>13.200000000000001</v>
      </c>
      <c r="CY53" s="87">
        <f t="shared" si="63"/>
        <v>17.16</v>
      </c>
      <c r="CZ53" s="16">
        <f t="shared" si="58"/>
        <v>0.32000000000000006</v>
      </c>
      <c r="DA53" s="87">
        <f t="shared" si="59"/>
        <v>12.540000000000001</v>
      </c>
      <c r="DB53" s="87">
        <f t="shared" si="60"/>
        <v>16.302</v>
      </c>
      <c r="DC53" s="16">
        <f t="shared" si="61"/>
        <v>0.254</v>
      </c>
    </row>
    <row r="54" spans="1:107" ht="14.25">
      <c r="A54" s="4" t="s">
        <v>95</v>
      </c>
      <c r="B54" s="354"/>
      <c r="C54" s="355"/>
      <c r="D54" s="355"/>
      <c r="E54" s="355"/>
      <c r="F54" s="356"/>
      <c r="H54" s="354"/>
      <c r="I54" s="355"/>
      <c r="J54" s="355"/>
      <c r="K54" s="355"/>
      <c r="L54" s="356"/>
      <c r="M54" s="204"/>
      <c r="N54" s="204"/>
      <c r="O54" s="194"/>
      <c r="Q54" s="354"/>
      <c r="R54" s="355"/>
      <c r="S54" s="355"/>
      <c r="T54" s="355"/>
      <c r="U54" s="356"/>
      <c r="V54" s="204"/>
      <c r="W54" s="204"/>
      <c r="X54" s="194"/>
      <c r="Z54" s="424"/>
      <c r="AA54" s="424"/>
      <c r="AB54" s="424"/>
      <c r="AC54" s="424"/>
      <c r="AD54" s="424"/>
      <c r="AE54" s="372"/>
      <c r="AF54" s="372"/>
      <c r="AG54" s="372"/>
      <c r="AH54" s="372"/>
      <c r="AI54" s="372"/>
      <c r="AJ54" s="204"/>
      <c r="AK54" s="204"/>
      <c r="AL54" s="194"/>
      <c r="AN54" s="354"/>
      <c r="AO54" s="355"/>
      <c r="AP54" s="355"/>
      <c r="AQ54" s="355"/>
      <c r="AR54" s="355"/>
      <c r="AS54" s="355"/>
      <c r="AT54" s="355"/>
      <c r="AU54" s="355"/>
      <c r="AW54" s="354"/>
      <c r="AX54" s="355"/>
      <c r="AY54" s="355"/>
      <c r="AZ54" s="355"/>
      <c r="BA54" s="355"/>
      <c r="BB54" s="204"/>
      <c r="BC54" s="204"/>
      <c r="BD54" s="194"/>
      <c r="BF54" s="354"/>
      <c r="BG54" s="355"/>
      <c r="BH54" s="355"/>
      <c r="BI54" s="355"/>
      <c r="BJ54" s="355"/>
      <c r="BK54" s="204"/>
      <c r="BL54" s="204"/>
      <c r="BM54" s="194"/>
      <c r="BO54" s="321"/>
      <c r="BP54" s="322"/>
      <c r="BQ54" s="322"/>
      <c r="BR54" s="322"/>
      <c r="BS54" s="322"/>
      <c r="BT54" s="204"/>
      <c r="BU54" s="204"/>
      <c r="BV54" s="194"/>
      <c r="BX54" s="354"/>
      <c r="BY54" s="355"/>
      <c r="BZ54" s="355"/>
      <c r="CA54" s="355"/>
      <c r="CB54" s="355"/>
      <c r="CC54" s="204"/>
      <c r="CD54" s="204"/>
      <c r="CE54" s="194"/>
      <c r="CG54" s="354"/>
      <c r="CH54" s="355"/>
      <c r="CI54" s="355"/>
      <c r="CJ54" s="355"/>
      <c r="CK54" s="355"/>
      <c r="CL54" s="204"/>
      <c r="CM54" s="204"/>
      <c r="CN54" s="194"/>
      <c r="CP54" s="375"/>
      <c r="CQ54" s="376"/>
      <c r="CR54" s="376"/>
      <c r="CS54" s="376"/>
      <c r="CT54" s="402"/>
      <c r="CV54" s="354"/>
      <c r="CW54" s="355"/>
      <c r="CX54" s="355"/>
      <c r="CY54" s="355"/>
      <c r="CZ54" s="355"/>
      <c r="DA54" s="355"/>
      <c r="DB54" s="355"/>
      <c r="DC54" s="356"/>
    </row>
    <row r="55" spans="1:107" ht="14.25">
      <c r="A55" s="6" t="s">
        <v>96</v>
      </c>
      <c r="B55" s="67"/>
      <c r="C55" s="67"/>
      <c r="D55" s="67"/>
      <c r="E55" s="67"/>
      <c r="F55" s="16"/>
      <c r="H55" s="70">
        <v>14</v>
      </c>
      <c r="I55" s="70">
        <v>16</v>
      </c>
      <c r="J55" s="209">
        <f>H55*1.34</f>
        <v>18.76</v>
      </c>
      <c r="K55" s="209">
        <f>I55*1.34</f>
        <v>21.44</v>
      </c>
      <c r="L55" s="207">
        <v>0.34</v>
      </c>
      <c r="M55" s="70">
        <f>J55-(J55*0.015)</f>
        <v>18.4786</v>
      </c>
      <c r="N55" s="70">
        <f>K55-(K55*0.015)</f>
        <v>21.1184</v>
      </c>
      <c r="O55" s="16">
        <f>(M55+N55)/(H55+I55)-1</f>
        <v>0.3199000000000001</v>
      </c>
      <c r="Q55" s="69">
        <v>13</v>
      </c>
      <c r="R55" s="69">
        <v>16</v>
      </c>
      <c r="S55" s="214">
        <v>17.54</v>
      </c>
      <c r="T55" s="214">
        <v>21.6</v>
      </c>
      <c r="U55" s="207">
        <v>0.3497</v>
      </c>
      <c r="V55" s="69">
        <f>Q55+(Q55*X55)</f>
        <v>17.4135</v>
      </c>
      <c r="W55" s="69">
        <f>R55+(R55*X55)</f>
        <v>21.432000000000002</v>
      </c>
      <c r="X55" s="16">
        <v>0.3395</v>
      </c>
      <c r="Z55" s="215">
        <v>21.84</v>
      </c>
      <c r="AA55" s="215">
        <v>31.64</v>
      </c>
      <c r="AB55" s="216">
        <v>29.51</v>
      </c>
      <c r="AC55" s="215">
        <v>42.50624115433136</v>
      </c>
      <c r="AD55" s="207">
        <v>0.3466</v>
      </c>
      <c r="AE55" s="257">
        <v>14</v>
      </c>
      <c r="AF55" s="257">
        <v>31.64</v>
      </c>
      <c r="AG55" s="215">
        <f>(AE55*AD55)+AE55</f>
        <v>18.8524</v>
      </c>
      <c r="AH55" s="215">
        <v>42.50624115433136</v>
      </c>
      <c r="AI55" s="207">
        <f>((AG55+AH55)/(AE55+AF55)-1)</f>
        <v>0.3444049332675585</v>
      </c>
      <c r="AJ55" s="72">
        <f>AG55-(AG55*0.05)</f>
        <v>17.909779999999998</v>
      </c>
      <c r="AK55" s="72">
        <f>AH55-(AH55*0.05)</f>
        <v>40.38092909661479</v>
      </c>
      <c r="AL55" s="16">
        <f>(AJ55+AK55)/(AE55+AF55)-1</f>
        <v>0.2771846866041803</v>
      </c>
      <c r="AN55" s="78">
        <v>14</v>
      </c>
      <c r="AO55" s="78">
        <v>16</v>
      </c>
      <c r="AP55" s="217">
        <v>19.04</v>
      </c>
      <c r="AQ55" s="217">
        <v>21.76</v>
      </c>
      <c r="AR55" s="207">
        <v>0.36</v>
      </c>
      <c r="AS55" s="78">
        <f>AP55-(AP55*0.025)</f>
        <v>18.564</v>
      </c>
      <c r="AT55" s="78">
        <f>AQ55-(AQ55*0.025)</f>
        <v>21.216</v>
      </c>
      <c r="AU55" s="16">
        <f>(AS55+AT55)/(AN55+AO55)-1</f>
        <v>0.32600000000000007</v>
      </c>
      <c r="AW55" s="377" t="s">
        <v>387</v>
      </c>
      <c r="AX55" s="378"/>
      <c r="AY55" s="378"/>
      <c r="AZ55" s="378"/>
      <c r="BA55" s="378"/>
      <c r="BB55" s="378"/>
      <c r="BC55" s="378"/>
      <c r="BD55" s="379"/>
      <c r="BF55" s="380" t="s">
        <v>387</v>
      </c>
      <c r="BG55" s="381"/>
      <c r="BH55" s="381"/>
      <c r="BI55" s="381"/>
      <c r="BJ55" s="381"/>
      <c r="BK55" s="381"/>
      <c r="BL55" s="381"/>
      <c r="BM55" s="382"/>
      <c r="BO55" s="82">
        <v>16</v>
      </c>
      <c r="BP55" s="82">
        <v>20</v>
      </c>
      <c r="BQ55" s="220">
        <v>21.6</v>
      </c>
      <c r="BR55" s="220">
        <v>27</v>
      </c>
      <c r="BS55" s="286">
        <f t="shared" si="0"/>
        <v>0.3500000000000001</v>
      </c>
      <c r="BT55" s="82">
        <f>BQ55-(BQ55*0.015)</f>
        <v>21.276</v>
      </c>
      <c r="BU55" s="82">
        <f>BR55-(BR55*0.015)</f>
        <v>26.595</v>
      </c>
      <c r="BV55" s="16">
        <f>(BT55+BU55)/(BO55+BP55)-1</f>
        <v>0.32974999999999977</v>
      </c>
      <c r="BX55" s="84">
        <v>14.5</v>
      </c>
      <c r="BY55" s="84">
        <v>22</v>
      </c>
      <c r="BZ55" s="221">
        <v>20.16</v>
      </c>
      <c r="CA55" s="221">
        <v>30.58</v>
      </c>
      <c r="CB55" s="207">
        <f t="shared" si="1"/>
        <v>0.3901369863013697</v>
      </c>
      <c r="CC55" s="84">
        <f>BZ55-(BZ55*0.01)</f>
        <v>19.9584</v>
      </c>
      <c r="CD55" s="84">
        <f>CA55-(CA55*0.01)</f>
        <v>30.274199999999997</v>
      </c>
      <c r="CE55" s="16">
        <f>(CC55+CD55)/(BX55+BY55)-1</f>
        <v>0.376235616438356</v>
      </c>
      <c r="CG55" s="86">
        <v>17.22</v>
      </c>
      <c r="CH55" s="86">
        <v>21.25</v>
      </c>
      <c r="CI55" s="222">
        <v>23.333099999999998</v>
      </c>
      <c r="CJ55" s="222">
        <v>28.79375</v>
      </c>
      <c r="CK55" s="207">
        <f t="shared" si="29"/>
        <v>0.355</v>
      </c>
      <c r="CL55" s="85">
        <f>CI55-(CI55*0.015)</f>
        <v>22.9831035</v>
      </c>
      <c r="CM55" s="85">
        <f>CJ55-(CJ55*0.015)</f>
        <v>28.36184375</v>
      </c>
      <c r="CN55" s="16">
        <f>(CL55+CM55)/(CG55+CH55)-1</f>
        <v>0.33467500000000006</v>
      </c>
      <c r="CP55" s="208">
        <v>17.732000000000003</v>
      </c>
      <c r="CQ55" s="208">
        <v>27.807</v>
      </c>
      <c r="CR55" s="208">
        <v>24.824800000000003</v>
      </c>
      <c r="CS55" s="208">
        <v>40.32015</v>
      </c>
      <c r="CT55" s="207">
        <v>0.45</v>
      </c>
      <c r="CV55" s="87">
        <v>16</v>
      </c>
      <c r="CW55" s="87">
        <v>20</v>
      </c>
      <c r="CX55" s="87">
        <f>CV55*1.32</f>
        <v>21.12</v>
      </c>
      <c r="CY55" s="87">
        <f>CW55*1.32</f>
        <v>26.400000000000002</v>
      </c>
      <c r="CZ55" s="16">
        <f>((CX55+CY55)/(CV55+CW55)-1)</f>
        <v>0.32000000000000006</v>
      </c>
      <c r="DA55" s="87">
        <f>CX55-(CX55*0.05)</f>
        <v>20.064</v>
      </c>
      <c r="DB55" s="87">
        <f>CY55-(CY55*0.05)</f>
        <v>25.080000000000002</v>
      </c>
      <c r="DC55" s="16">
        <f>(DA55+DB55)/(CV55+CW55)-1</f>
        <v>0.2540000000000002</v>
      </c>
    </row>
    <row r="56" spans="1:107" ht="14.25">
      <c r="A56" s="6" t="s">
        <v>97</v>
      </c>
      <c r="B56" s="67"/>
      <c r="C56" s="67"/>
      <c r="D56" s="67"/>
      <c r="E56" s="67"/>
      <c r="F56" s="16"/>
      <c r="H56" s="70">
        <v>16</v>
      </c>
      <c r="I56" s="70">
        <v>20</v>
      </c>
      <c r="J56" s="209">
        <f>H56*1.34</f>
        <v>21.44</v>
      </c>
      <c r="K56" s="209">
        <f>I56*1.34</f>
        <v>26.8</v>
      </c>
      <c r="L56" s="207">
        <v>0.34</v>
      </c>
      <c r="M56" s="70">
        <f>J56-(J56*0.015)</f>
        <v>21.1184</v>
      </c>
      <c r="N56" s="70">
        <f>K56-(K56*0.015)</f>
        <v>26.398</v>
      </c>
      <c r="O56" s="16">
        <f>(M56+N56)/(H56+I56)-1</f>
        <v>0.3199000000000001</v>
      </c>
      <c r="Q56" s="69">
        <v>16</v>
      </c>
      <c r="R56" s="69">
        <v>20</v>
      </c>
      <c r="S56" s="214">
        <v>21.59</v>
      </c>
      <c r="T56" s="214">
        <v>26.99</v>
      </c>
      <c r="U56" s="207">
        <v>0.3494</v>
      </c>
      <c r="V56" s="69">
        <f>Q56+(Q56*X56)</f>
        <v>21.432000000000002</v>
      </c>
      <c r="W56" s="69">
        <f>R56+(R56*X56)</f>
        <v>26.79</v>
      </c>
      <c r="X56" s="16">
        <v>0.3395</v>
      </c>
      <c r="Z56" s="215">
        <v>23.56</v>
      </c>
      <c r="AA56" s="215">
        <v>34.18</v>
      </c>
      <c r="AB56" s="216">
        <v>31.8</v>
      </c>
      <c r="AC56" s="215">
        <v>45.87806780067283</v>
      </c>
      <c r="AD56" s="207">
        <v>0.3453</v>
      </c>
      <c r="AE56" s="257">
        <v>16</v>
      </c>
      <c r="AF56" s="257">
        <v>34.18</v>
      </c>
      <c r="AG56" s="215">
        <f>(AE56*AD56)+AE56</f>
        <v>21.5248</v>
      </c>
      <c r="AH56" s="215">
        <v>45.87806780067283</v>
      </c>
      <c r="AI56" s="207">
        <f>((AG56+AH56)/(AE56+AF56)-1)</f>
        <v>0.34322175768578767</v>
      </c>
      <c r="AJ56" s="72">
        <f>AG56-(AG56*0.05)</f>
        <v>20.44856</v>
      </c>
      <c r="AK56" s="72">
        <f>AH56-(AH56*0.05)</f>
        <v>43.58416441063919</v>
      </c>
      <c r="AL56" s="16">
        <f>(AJ56+AK56)/(AE56+AF56)-1</f>
        <v>0.27606066980149846</v>
      </c>
      <c r="AN56" s="78">
        <v>16</v>
      </c>
      <c r="AO56" s="78">
        <v>20</v>
      </c>
      <c r="AP56" s="217">
        <v>21.76</v>
      </c>
      <c r="AQ56" s="217">
        <v>27.2</v>
      </c>
      <c r="AR56" s="207">
        <v>0.36</v>
      </c>
      <c r="AS56" s="78">
        <f>AP56-(AP56*0.025)</f>
        <v>21.216</v>
      </c>
      <c r="AT56" s="78">
        <f>AQ56-(AQ56*0.025)</f>
        <v>26.52</v>
      </c>
      <c r="AU56" s="16">
        <f>(AS56+AT56)/(AN56+AO56)-1</f>
        <v>0.32600000000000007</v>
      </c>
      <c r="AW56" s="377" t="s">
        <v>387</v>
      </c>
      <c r="AX56" s="378"/>
      <c r="AY56" s="378"/>
      <c r="AZ56" s="378"/>
      <c r="BA56" s="378"/>
      <c r="BB56" s="378"/>
      <c r="BC56" s="378"/>
      <c r="BD56" s="379"/>
      <c r="BF56" s="380" t="s">
        <v>387</v>
      </c>
      <c r="BG56" s="381"/>
      <c r="BH56" s="381"/>
      <c r="BI56" s="381"/>
      <c r="BJ56" s="381"/>
      <c r="BK56" s="381"/>
      <c r="BL56" s="381"/>
      <c r="BM56" s="382"/>
      <c r="BO56" s="82">
        <v>17.5</v>
      </c>
      <c r="BP56" s="82">
        <v>22</v>
      </c>
      <c r="BQ56" s="220">
        <v>23.63</v>
      </c>
      <c r="BR56" s="220">
        <v>29.7</v>
      </c>
      <c r="BS56" s="286">
        <f t="shared" si="0"/>
        <v>0.3501265822784809</v>
      </c>
      <c r="BT56" s="82">
        <f>BQ56-(BQ56*0.015)</f>
        <v>23.27555</v>
      </c>
      <c r="BU56" s="82">
        <f>BR56-(BR56*0.015)</f>
        <v>29.2545</v>
      </c>
      <c r="BV56" s="16">
        <f>(BT56+BU56)/(BO56+BP56)-1</f>
        <v>0.3298746835443038</v>
      </c>
      <c r="BX56" s="84">
        <v>16</v>
      </c>
      <c r="BY56" s="84">
        <v>27</v>
      </c>
      <c r="BZ56" s="221">
        <v>22.24</v>
      </c>
      <c r="CA56" s="221">
        <v>37.53</v>
      </c>
      <c r="CB56" s="207">
        <f t="shared" si="1"/>
        <v>0.3899999999999999</v>
      </c>
      <c r="CC56" s="84">
        <f>BZ56-(BZ56*0.01)</f>
        <v>22.017599999999998</v>
      </c>
      <c r="CD56" s="84">
        <f>CA56-(CA56*0.01)</f>
        <v>37.1547</v>
      </c>
      <c r="CE56" s="16">
        <f>(CC56+CD56)/(BX56+BY56)-1</f>
        <v>0.3760999999999999</v>
      </c>
      <c r="CG56" s="86">
        <v>23</v>
      </c>
      <c r="CH56" s="86">
        <v>27</v>
      </c>
      <c r="CI56" s="222">
        <v>31.165</v>
      </c>
      <c r="CJ56" s="222">
        <v>36.585</v>
      </c>
      <c r="CK56" s="207">
        <f t="shared" si="29"/>
        <v>0.355</v>
      </c>
      <c r="CL56" s="85">
        <f>CI56-(CI56*0.015)</f>
        <v>30.697525</v>
      </c>
      <c r="CM56" s="85">
        <f>CJ56-(CJ56*0.015)</f>
        <v>36.036225</v>
      </c>
      <c r="CN56" s="16">
        <f>(CL56+CM56)/(CG56+CH56)-1</f>
        <v>0.33467500000000006</v>
      </c>
      <c r="CP56" s="208">
        <v>18.975</v>
      </c>
      <c r="CQ56" s="208">
        <v>29.7505</v>
      </c>
      <c r="CR56" s="208">
        <v>26.565</v>
      </c>
      <c r="CS56" s="208">
        <v>43.138225</v>
      </c>
      <c r="CT56" s="207">
        <v>0.45</v>
      </c>
      <c r="CV56" s="87">
        <v>18</v>
      </c>
      <c r="CW56" s="87">
        <v>22</v>
      </c>
      <c r="CX56" s="87">
        <f>CV56*1.32</f>
        <v>23.76</v>
      </c>
      <c r="CY56" s="87">
        <f>CW56*1.32</f>
        <v>29.040000000000003</v>
      </c>
      <c r="CZ56" s="16">
        <f>((CX56+CY56)/(CV56+CW56)-1)</f>
        <v>0.32000000000000006</v>
      </c>
      <c r="DA56" s="87">
        <f>CX56-(CX56*0.05)</f>
        <v>22.572000000000003</v>
      </c>
      <c r="DB56" s="87">
        <f>CY56-(CY56*0.05)</f>
        <v>27.588</v>
      </c>
      <c r="DC56" s="16">
        <f>(DA56+DB56)/(CV56+CW56)-1</f>
        <v>0.254</v>
      </c>
    </row>
    <row r="57" spans="1:107" ht="14.25">
      <c r="A57" s="4" t="s">
        <v>98</v>
      </c>
      <c r="B57" s="354"/>
      <c r="C57" s="355"/>
      <c r="D57" s="355"/>
      <c r="E57" s="355"/>
      <c r="F57" s="356"/>
      <c r="H57" s="354"/>
      <c r="I57" s="355"/>
      <c r="J57" s="355"/>
      <c r="K57" s="355"/>
      <c r="L57" s="356"/>
      <c r="M57" s="204"/>
      <c r="N57" s="204"/>
      <c r="O57" s="194"/>
      <c r="Q57" s="354"/>
      <c r="R57" s="355"/>
      <c r="S57" s="355"/>
      <c r="T57" s="355"/>
      <c r="U57" s="356"/>
      <c r="V57" s="204"/>
      <c r="W57" s="204"/>
      <c r="X57" s="194"/>
      <c r="Z57" s="424"/>
      <c r="AA57" s="424"/>
      <c r="AB57" s="424"/>
      <c r="AC57" s="424"/>
      <c r="AD57" s="424"/>
      <c r="AE57" s="372"/>
      <c r="AF57" s="372"/>
      <c r="AG57" s="372"/>
      <c r="AH57" s="372"/>
      <c r="AI57" s="372"/>
      <c r="AJ57" s="354"/>
      <c r="AK57" s="355"/>
      <c r="AL57" s="355"/>
      <c r="AN57" s="195"/>
      <c r="AO57" s="196"/>
      <c r="AP57" s="196"/>
      <c r="AQ57" s="196"/>
      <c r="AR57" s="197"/>
      <c r="AS57" s="204"/>
      <c r="AT57" s="204"/>
      <c r="AU57" s="194"/>
      <c r="AW57" s="354"/>
      <c r="AX57" s="355"/>
      <c r="AY57" s="355"/>
      <c r="AZ57" s="355"/>
      <c r="BA57" s="355"/>
      <c r="BB57" s="204"/>
      <c r="BC57" s="204"/>
      <c r="BD57" s="194"/>
      <c r="BF57" s="354"/>
      <c r="BG57" s="355"/>
      <c r="BH57" s="355"/>
      <c r="BI57" s="355"/>
      <c r="BJ57" s="355"/>
      <c r="BK57" s="204"/>
      <c r="BL57" s="204"/>
      <c r="BM57" s="194"/>
      <c r="BO57" s="321"/>
      <c r="BP57" s="322"/>
      <c r="BQ57" s="322"/>
      <c r="BR57" s="322"/>
      <c r="BS57" s="322"/>
      <c r="BT57" s="204"/>
      <c r="BU57" s="204"/>
      <c r="BV57" s="194"/>
      <c r="BX57" s="354"/>
      <c r="BY57" s="355"/>
      <c r="BZ57" s="355"/>
      <c r="CA57" s="355"/>
      <c r="CB57" s="355"/>
      <c r="CC57" s="204"/>
      <c r="CD57" s="204"/>
      <c r="CE57" s="194"/>
      <c r="CG57" s="354"/>
      <c r="CH57" s="355"/>
      <c r="CI57" s="355"/>
      <c r="CJ57" s="355"/>
      <c r="CK57" s="355"/>
      <c r="CL57" s="204"/>
      <c r="CM57" s="204"/>
      <c r="CN57" s="194"/>
      <c r="CP57" s="375"/>
      <c r="CQ57" s="376"/>
      <c r="CR57" s="376"/>
      <c r="CS57" s="376"/>
      <c r="CT57" s="402"/>
      <c r="CV57" s="354"/>
      <c r="CW57" s="355"/>
      <c r="CX57" s="355"/>
      <c r="CY57" s="355"/>
      <c r="CZ57" s="355"/>
      <c r="DA57" s="355"/>
      <c r="DB57" s="355"/>
      <c r="DC57" s="356"/>
    </row>
    <row r="58" spans="1:107" ht="14.25">
      <c r="A58" s="3" t="s">
        <v>413</v>
      </c>
      <c r="B58" s="67"/>
      <c r="C58" s="67"/>
      <c r="D58" s="67"/>
      <c r="E58" s="67"/>
      <c r="F58" s="16"/>
      <c r="H58" s="70">
        <v>30</v>
      </c>
      <c r="I58" s="70">
        <v>35</v>
      </c>
      <c r="J58" s="272" t="s">
        <v>425</v>
      </c>
      <c r="K58" s="272" t="s">
        <v>425</v>
      </c>
      <c r="L58" s="207"/>
      <c r="M58" s="70">
        <v>39.6</v>
      </c>
      <c r="N58" s="70">
        <v>46.2</v>
      </c>
      <c r="O58" s="16">
        <f>(M58+N58)/(H58+I58)-1</f>
        <v>0.3200000000000003</v>
      </c>
      <c r="Q58" s="281">
        <v>29</v>
      </c>
      <c r="R58" s="281">
        <v>39</v>
      </c>
      <c r="S58" s="273" t="s">
        <v>425</v>
      </c>
      <c r="T58" s="273" t="s">
        <v>425</v>
      </c>
      <c r="U58" s="207"/>
      <c r="V58" s="281">
        <v>39.15</v>
      </c>
      <c r="W58" s="281">
        <v>52.65</v>
      </c>
      <c r="X58" s="16">
        <v>0.3395</v>
      </c>
      <c r="Z58" s="274" t="s">
        <v>425</v>
      </c>
      <c r="AA58" s="274" t="s">
        <v>425</v>
      </c>
      <c r="AB58" s="274" t="s">
        <v>425</v>
      </c>
      <c r="AC58" s="274" t="s">
        <v>425</v>
      </c>
      <c r="AD58" s="207"/>
      <c r="AE58" s="282">
        <v>18</v>
      </c>
      <c r="AF58" s="282">
        <v>26</v>
      </c>
      <c r="AG58" s="274" t="s">
        <v>425</v>
      </c>
      <c r="AH58" s="274" t="s">
        <v>425</v>
      </c>
      <c r="AI58" s="207"/>
      <c r="AJ58" s="282">
        <v>24.3</v>
      </c>
      <c r="AK58" s="282">
        <v>35.1</v>
      </c>
      <c r="AL58" s="16">
        <f>(AJ58+AK58)/(AE58+AF58)-1</f>
        <v>0.3500000000000001</v>
      </c>
      <c r="AN58" s="383" t="s">
        <v>387</v>
      </c>
      <c r="AO58" s="384"/>
      <c r="AP58" s="384"/>
      <c r="AQ58" s="384"/>
      <c r="AR58" s="384"/>
      <c r="AS58" s="384"/>
      <c r="AT58" s="384"/>
      <c r="AU58" s="385"/>
      <c r="AW58" s="377" t="s">
        <v>387</v>
      </c>
      <c r="AX58" s="378"/>
      <c r="AY58" s="378"/>
      <c r="AZ58" s="378"/>
      <c r="BA58" s="378"/>
      <c r="BB58" s="378"/>
      <c r="BC58" s="378"/>
      <c r="BD58" s="379"/>
      <c r="BF58" s="285">
        <v>15.95</v>
      </c>
      <c r="BG58" s="285">
        <v>20.93</v>
      </c>
      <c r="BH58" s="275" t="s">
        <v>425</v>
      </c>
      <c r="BI58" s="275" t="s">
        <v>425</v>
      </c>
      <c r="BJ58" s="207"/>
      <c r="BK58" s="80">
        <v>22.8085</v>
      </c>
      <c r="BL58" s="80">
        <v>29.9299</v>
      </c>
      <c r="BM58" s="16">
        <f>(BK58+BL58)/(BF58+BG58)-1</f>
        <v>0.43000000000000016</v>
      </c>
      <c r="BO58" s="288">
        <v>22</v>
      </c>
      <c r="BP58" s="288">
        <v>26</v>
      </c>
      <c r="BQ58" s="276" t="s">
        <v>425</v>
      </c>
      <c r="BR58" s="276" t="s">
        <v>425</v>
      </c>
      <c r="BS58" s="286"/>
      <c r="BT58" s="288">
        <v>29</v>
      </c>
      <c r="BU58" s="288">
        <v>35</v>
      </c>
      <c r="BV58" s="16">
        <f aca="true" t="shared" si="65" ref="BV58:BV70">(BT58+BU58)/(BO58+BP58)-1</f>
        <v>0.33333333333333326</v>
      </c>
      <c r="BX58" s="84">
        <v>19.48</v>
      </c>
      <c r="BY58" s="84">
        <v>28.21</v>
      </c>
      <c r="BZ58" s="277" t="s">
        <v>425</v>
      </c>
      <c r="CA58" s="277" t="s">
        <v>425</v>
      </c>
      <c r="CB58" s="207"/>
      <c r="CC58" s="84">
        <v>27.27</v>
      </c>
      <c r="CD58" s="84">
        <v>39.49</v>
      </c>
      <c r="CE58" s="16">
        <f>(CC58+CD58)/(BX58+BY58)-1</f>
        <v>0.3998741874606837</v>
      </c>
      <c r="CG58" s="284">
        <v>19.95</v>
      </c>
      <c r="CH58" s="284">
        <v>23.93</v>
      </c>
      <c r="CI58" s="278" t="s">
        <v>425</v>
      </c>
      <c r="CJ58" s="278" t="s">
        <v>425</v>
      </c>
      <c r="CK58" s="207"/>
      <c r="CL58" s="284">
        <v>27.03</v>
      </c>
      <c r="CM58" s="284">
        <v>32.43</v>
      </c>
      <c r="CN58" s="16">
        <f aca="true" t="shared" si="66" ref="CN58:CN70">(CL58+CM58)/(CG58+CH58)-1</f>
        <v>0.355059252506837</v>
      </c>
      <c r="CP58" s="403" t="s">
        <v>425</v>
      </c>
      <c r="CQ58" s="404"/>
      <c r="CR58" s="404"/>
      <c r="CS58" s="404"/>
      <c r="CT58" s="405"/>
      <c r="CV58" s="396" t="s">
        <v>387</v>
      </c>
      <c r="CW58" s="397"/>
      <c r="CX58" s="397"/>
      <c r="CY58" s="397"/>
      <c r="CZ58" s="397"/>
      <c r="DA58" s="397"/>
      <c r="DB58" s="397"/>
      <c r="DC58" s="398"/>
    </row>
    <row r="59" spans="1:107" ht="14.25">
      <c r="A59" s="3" t="s">
        <v>414</v>
      </c>
      <c r="B59" s="67"/>
      <c r="C59" s="67"/>
      <c r="D59" s="67"/>
      <c r="E59" s="67"/>
      <c r="F59" s="16"/>
      <c r="H59" s="70">
        <v>35</v>
      </c>
      <c r="I59" s="70">
        <v>40</v>
      </c>
      <c r="J59" s="272" t="s">
        <v>425</v>
      </c>
      <c r="K59" s="272" t="s">
        <v>425</v>
      </c>
      <c r="L59" s="207"/>
      <c r="M59" s="70">
        <v>46.2</v>
      </c>
      <c r="N59" s="70">
        <v>52.8</v>
      </c>
      <c r="O59" s="16">
        <f>(M59+N59)/(H59+I59)-1</f>
        <v>0.32000000000000006</v>
      </c>
      <c r="Q59" s="281">
        <v>30</v>
      </c>
      <c r="R59" s="281">
        <v>42</v>
      </c>
      <c r="S59" s="273" t="s">
        <v>425</v>
      </c>
      <c r="T59" s="273" t="s">
        <v>425</v>
      </c>
      <c r="U59" s="207"/>
      <c r="V59" s="281">
        <v>40.49</v>
      </c>
      <c r="W59" s="281">
        <v>56.69</v>
      </c>
      <c r="X59" s="16">
        <v>0.3395</v>
      </c>
      <c r="Z59" s="274" t="s">
        <v>425</v>
      </c>
      <c r="AA59" s="274" t="s">
        <v>425</v>
      </c>
      <c r="AB59" s="274" t="s">
        <v>425</v>
      </c>
      <c r="AC59" s="274" t="s">
        <v>425</v>
      </c>
      <c r="AD59" s="207"/>
      <c r="AE59" s="282">
        <v>21</v>
      </c>
      <c r="AF59" s="282">
        <v>29</v>
      </c>
      <c r="AG59" s="274" t="s">
        <v>425</v>
      </c>
      <c r="AH59" s="274" t="s">
        <v>425</v>
      </c>
      <c r="AI59" s="207"/>
      <c r="AJ59" s="282">
        <v>28.35</v>
      </c>
      <c r="AK59" s="282">
        <v>39.15</v>
      </c>
      <c r="AL59" s="16">
        <f>(AJ59+AK59)/(AE59+AF59)-1</f>
        <v>0.3500000000000001</v>
      </c>
      <c r="AN59" s="383" t="s">
        <v>387</v>
      </c>
      <c r="AO59" s="384"/>
      <c r="AP59" s="384"/>
      <c r="AQ59" s="384"/>
      <c r="AR59" s="384"/>
      <c r="AS59" s="384"/>
      <c r="AT59" s="384"/>
      <c r="AU59" s="385"/>
      <c r="AW59" s="377" t="s">
        <v>387</v>
      </c>
      <c r="AX59" s="378"/>
      <c r="AY59" s="378"/>
      <c r="AZ59" s="378"/>
      <c r="BA59" s="378"/>
      <c r="BB59" s="378"/>
      <c r="BC59" s="378"/>
      <c r="BD59" s="379"/>
      <c r="BF59" s="285">
        <v>18.75</v>
      </c>
      <c r="BG59" s="285">
        <v>28.1</v>
      </c>
      <c r="BH59" s="275" t="s">
        <v>425</v>
      </c>
      <c r="BI59" s="275" t="s">
        <v>425</v>
      </c>
      <c r="BJ59" s="207"/>
      <c r="BK59" s="80">
        <v>26.8125</v>
      </c>
      <c r="BL59" s="80">
        <v>40.183</v>
      </c>
      <c r="BM59" s="16">
        <f>(BK59+BL59)/(BF59+BG59)-1</f>
        <v>0.4299999999999997</v>
      </c>
      <c r="BO59" s="288">
        <v>40</v>
      </c>
      <c r="BP59" s="288">
        <v>42</v>
      </c>
      <c r="BQ59" s="276" t="s">
        <v>425</v>
      </c>
      <c r="BR59" s="276" t="s">
        <v>425</v>
      </c>
      <c r="BS59" s="286"/>
      <c r="BT59" s="288">
        <v>53</v>
      </c>
      <c r="BU59" s="288">
        <v>56</v>
      </c>
      <c r="BV59" s="16">
        <f t="shared" si="65"/>
        <v>0.3292682926829269</v>
      </c>
      <c r="BX59" s="84">
        <v>23.08</v>
      </c>
      <c r="BY59" s="84">
        <v>30.77</v>
      </c>
      <c r="BZ59" s="277" t="s">
        <v>425</v>
      </c>
      <c r="CA59" s="277" t="s">
        <v>425</v>
      </c>
      <c r="CB59" s="207"/>
      <c r="CC59" s="84">
        <v>32.31</v>
      </c>
      <c r="CD59" s="84">
        <v>43.07</v>
      </c>
      <c r="CE59" s="16">
        <f>(CC59+CD59)/(BX59+BY59)-1</f>
        <v>0.3998142989786444</v>
      </c>
      <c r="CG59" s="284">
        <v>24.43</v>
      </c>
      <c r="CH59" s="284">
        <v>29.32</v>
      </c>
      <c r="CI59" s="278" t="s">
        <v>425</v>
      </c>
      <c r="CJ59" s="278" t="s">
        <v>425</v>
      </c>
      <c r="CK59" s="207"/>
      <c r="CL59" s="284">
        <v>33.11</v>
      </c>
      <c r="CM59" s="284">
        <v>39.73</v>
      </c>
      <c r="CN59" s="16">
        <f t="shared" si="66"/>
        <v>0.3551627906976744</v>
      </c>
      <c r="CP59" s="403" t="s">
        <v>425</v>
      </c>
      <c r="CQ59" s="404"/>
      <c r="CR59" s="404"/>
      <c r="CS59" s="404"/>
      <c r="CT59" s="405"/>
      <c r="CV59" s="396" t="s">
        <v>387</v>
      </c>
      <c r="CW59" s="397"/>
      <c r="CX59" s="397"/>
      <c r="CY59" s="397"/>
      <c r="CZ59" s="397"/>
      <c r="DA59" s="397"/>
      <c r="DB59" s="397"/>
      <c r="DC59" s="398"/>
    </row>
    <row r="60" spans="1:107" ht="14.25">
      <c r="A60" s="3" t="s">
        <v>415</v>
      </c>
      <c r="B60" s="67"/>
      <c r="C60" s="67"/>
      <c r="D60" s="67"/>
      <c r="E60" s="67"/>
      <c r="F60" s="16"/>
      <c r="H60" s="70">
        <v>35</v>
      </c>
      <c r="I60" s="70">
        <v>45</v>
      </c>
      <c r="J60" s="272" t="s">
        <v>425</v>
      </c>
      <c r="K60" s="272" t="s">
        <v>425</v>
      </c>
      <c r="L60" s="207"/>
      <c r="M60" s="70">
        <v>46.2</v>
      </c>
      <c r="N60" s="70">
        <v>59.4</v>
      </c>
      <c r="O60" s="16">
        <f>(M60+N60)/(H60+I60)-1</f>
        <v>0.31999999999999984</v>
      </c>
      <c r="Q60" s="281">
        <v>33</v>
      </c>
      <c r="R60" s="281">
        <v>46</v>
      </c>
      <c r="S60" s="273" t="s">
        <v>425</v>
      </c>
      <c r="T60" s="273" t="s">
        <v>425</v>
      </c>
      <c r="U60" s="207"/>
      <c r="V60" s="281">
        <v>44.55</v>
      </c>
      <c r="W60" s="281">
        <v>62.09</v>
      </c>
      <c r="X60" s="16">
        <v>0.3395</v>
      </c>
      <c r="Z60" s="274" t="s">
        <v>425</v>
      </c>
      <c r="AA60" s="274" t="s">
        <v>425</v>
      </c>
      <c r="AB60" s="274" t="s">
        <v>425</v>
      </c>
      <c r="AC60" s="274" t="s">
        <v>425</v>
      </c>
      <c r="AD60" s="207"/>
      <c r="AE60" s="282">
        <v>24</v>
      </c>
      <c r="AF60" s="282">
        <v>32</v>
      </c>
      <c r="AG60" s="274" t="s">
        <v>425</v>
      </c>
      <c r="AH60" s="274" t="s">
        <v>425</v>
      </c>
      <c r="AI60" s="207"/>
      <c r="AJ60" s="282">
        <v>32.4</v>
      </c>
      <c r="AK60" s="282">
        <v>43.2</v>
      </c>
      <c r="AL60" s="16">
        <f>(AJ60+AK60)/(AE60+AF60)-1</f>
        <v>0.34999999999999987</v>
      </c>
      <c r="AN60" s="383" t="s">
        <v>387</v>
      </c>
      <c r="AO60" s="384"/>
      <c r="AP60" s="384"/>
      <c r="AQ60" s="384"/>
      <c r="AR60" s="384"/>
      <c r="AS60" s="384"/>
      <c r="AT60" s="384"/>
      <c r="AU60" s="385"/>
      <c r="AW60" s="377" t="s">
        <v>387</v>
      </c>
      <c r="AX60" s="378"/>
      <c r="AY60" s="378"/>
      <c r="AZ60" s="378"/>
      <c r="BA60" s="378"/>
      <c r="BB60" s="378"/>
      <c r="BC60" s="378"/>
      <c r="BD60" s="379"/>
      <c r="BF60" s="285">
        <v>22.35</v>
      </c>
      <c r="BG60" s="285">
        <v>33.57</v>
      </c>
      <c r="BH60" s="275" t="s">
        <v>425</v>
      </c>
      <c r="BI60" s="275" t="s">
        <v>425</v>
      </c>
      <c r="BJ60" s="207"/>
      <c r="BK60" s="80">
        <v>31.9605</v>
      </c>
      <c r="BL60" s="80">
        <v>48.0051</v>
      </c>
      <c r="BM60" s="16">
        <f>(BK60+BL60)/(BF60+BG60)-1</f>
        <v>0.42999999999999994</v>
      </c>
      <c r="BO60" s="288">
        <v>44</v>
      </c>
      <c r="BP60" s="288">
        <v>47</v>
      </c>
      <c r="BQ60" s="276" t="s">
        <v>425</v>
      </c>
      <c r="BR60" s="276" t="s">
        <v>425</v>
      </c>
      <c r="BS60" s="286"/>
      <c r="BT60" s="288">
        <v>59</v>
      </c>
      <c r="BU60" s="288">
        <v>63</v>
      </c>
      <c r="BV60" s="16">
        <f t="shared" si="65"/>
        <v>0.34065934065934056</v>
      </c>
      <c r="BX60" s="84">
        <v>26.27</v>
      </c>
      <c r="BY60" s="84">
        <v>30.82</v>
      </c>
      <c r="BZ60" s="277" t="s">
        <v>425</v>
      </c>
      <c r="CA60" s="277" t="s">
        <v>425</v>
      </c>
      <c r="CB60" s="207"/>
      <c r="CC60" s="84">
        <v>37.34</v>
      </c>
      <c r="CD60" s="84">
        <v>45.95</v>
      </c>
      <c r="CE60" s="16">
        <f>(CC60+CD60)/(BX60+BY60)-1</f>
        <v>0.4589245051672797</v>
      </c>
      <c r="CG60" s="284">
        <v>27.97</v>
      </c>
      <c r="CH60" s="284">
        <v>33.57</v>
      </c>
      <c r="CI60" s="278" t="s">
        <v>425</v>
      </c>
      <c r="CJ60" s="278" t="s">
        <v>425</v>
      </c>
      <c r="CK60" s="207"/>
      <c r="CL60" s="284">
        <v>37.9</v>
      </c>
      <c r="CM60" s="284">
        <v>45.48</v>
      </c>
      <c r="CN60" s="16">
        <f t="shared" si="66"/>
        <v>0.354891127721807</v>
      </c>
      <c r="CP60" s="403" t="s">
        <v>425</v>
      </c>
      <c r="CQ60" s="404"/>
      <c r="CR60" s="404"/>
      <c r="CS60" s="404"/>
      <c r="CT60" s="405"/>
      <c r="CV60" s="396" t="s">
        <v>387</v>
      </c>
      <c r="CW60" s="397"/>
      <c r="CX60" s="397"/>
      <c r="CY60" s="397"/>
      <c r="CZ60" s="397"/>
      <c r="DA60" s="397"/>
      <c r="DB60" s="397"/>
      <c r="DC60" s="398"/>
    </row>
    <row r="61" spans="1:107" ht="14.25">
      <c r="A61" s="3" t="s">
        <v>416</v>
      </c>
      <c r="B61" s="67"/>
      <c r="C61" s="67"/>
      <c r="D61" s="67"/>
      <c r="E61" s="67"/>
      <c r="F61" s="16"/>
      <c r="H61" s="70">
        <v>37</v>
      </c>
      <c r="I61" s="70">
        <v>47</v>
      </c>
      <c r="J61" s="272" t="s">
        <v>425</v>
      </c>
      <c r="K61" s="272" t="s">
        <v>425</v>
      </c>
      <c r="L61" s="207"/>
      <c r="M61" s="70">
        <v>48.84</v>
      </c>
      <c r="N61" s="70">
        <v>62.04</v>
      </c>
      <c r="O61" s="16">
        <f>(M61+N61)/(H61+I61)-1</f>
        <v>0.31999999999999984</v>
      </c>
      <c r="Q61" s="281">
        <v>33</v>
      </c>
      <c r="R61" s="281">
        <v>46</v>
      </c>
      <c r="S61" s="273" t="s">
        <v>425</v>
      </c>
      <c r="T61" s="273" t="s">
        <v>425</v>
      </c>
      <c r="U61" s="207"/>
      <c r="V61" s="281">
        <f>$E$11</f>
        <v>15.58</v>
      </c>
      <c r="W61" s="281">
        <f>$F$11</f>
        <v>0.4824</v>
      </c>
      <c r="X61" s="16">
        <v>0.3395</v>
      </c>
      <c r="Z61" s="274" t="s">
        <v>425</v>
      </c>
      <c r="AA61" s="274" t="s">
        <v>425</v>
      </c>
      <c r="AB61" s="274" t="s">
        <v>425</v>
      </c>
      <c r="AC61" s="274" t="s">
        <v>425</v>
      </c>
      <c r="AD61" s="207"/>
      <c r="AE61" s="282">
        <v>30</v>
      </c>
      <c r="AF61" s="282">
        <v>38</v>
      </c>
      <c r="AG61" s="274" t="s">
        <v>425</v>
      </c>
      <c r="AH61" s="274" t="s">
        <v>425</v>
      </c>
      <c r="AI61" s="207"/>
      <c r="AJ61" s="282">
        <v>40.5</v>
      </c>
      <c r="AK61" s="282">
        <v>51.3</v>
      </c>
      <c r="AL61" s="16">
        <f>(AJ61+AK61)/(AE61+AF61)-1</f>
        <v>0.34999999999999987</v>
      </c>
      <c r="AN61" s="383" t="s">
        <v>387</v>
      </c>
      <c r="AO61" s="384"/>
      <c r="AP61" s="384"/>
      <c r="AQ61" s="384"/>
      <c r="AR61" s="384"/>
      <c r="AS61" s="384"/>
      <c r="AT61" s="384"/>
      <c r="AU61" s="385"/>
      <c r="AW61" s="377" t="s">
        <v>387</v>
      </c>
      <c r="AX61" s="378"/>
      <c r="AY61" s="378"/>
      <c r="AZ61" s="378"/>
      <c r="BA61" s="378"/>
      <c r="BB61" s="378"/>
      <c r="BC61" s="378"/>
      <c r="BD61" s="379"/>
      <c r="BF61" s="285">
        <v>34.83</v>
      </c>
      <c r="BG61" s="285">
        <v>37.01</v>
      </c>
      <c r="BH61" s="275" t="s">
        <v>425</v>
      </c>
      <c r="BI61" s="275" t="s">
        <v>425</v>
      </c>
      <c r="BJ61" s="207"/>
      <c r="BK61" s="80">
        <v>49.8069</v>
      </c>
      <c r="BL61" s="80">
        <v>52.924299999999995</v>
      </c>
      <c r="BM61" s="16">
        <f>(BK61+BL61)/(BF61+BG61)-1</f>
        <v>0.42999999999999994</v>
      </c>
      <c r="BO61" s="288">
        <v>55</v>
      </c>
      <c r="BP61" s="288">
        <v>59</v>
      </c>
      <c r="BQ61" s="276" t="s">
        <v>425</v>
      </c>
      <c r="BR61" s="276" t="s">
        <v>425</v>
      </c>
      <c r="BS61" s="286"/>
      <c r="BT61" s="288">
        <v>73</v>
      </c>
      <c r="BU61" s="288">
        <v>78</v>
      </c>
      <c r="BV61" s="16">
        <f t="shared" si="65"/>
        <v>0.32456140350877183</v>
      </c>
      <c r="BX61" s="84">
        <v>28.2</v>
      </c>
      <c r="BY61" s="84">
        <v>46.15</v>
      </c>
      <c r="BZ61" s="277" t="s">
        <v>425</v>
      </c>
      <c r="CA61" s="277" t="s">
        <v>425</v>
      </c>
      <c r="CB61" s="207"/>
      <c r="CC61" s="84">
        <v>39.48</v>
      </c>
      <c r="CD61" s="84">
        <v>64.61</v>
      </c>
      <c r="CE61" s="16">
        <f>(CC61+CD61)/(BX61+BY61)-1</f>
        <v>0.40000000000000013</v>
      </c>
      <c r="CG61" s="284">
        <v>32.03</v>
      </c>
      <c r="CH61" s="284">
        <v>38.43</v>
      </c>
      <c r="CI61" s="278" t="s">
        <v>425</v>
      </c>
      <c r="CJ61" s="278" t="s">
        <v>425</v>
      </c>
      <c r="CK61" s="207"/>
      <c r="CL61" s="284">
        <v>43.4</v>
      </c>
      <c r="CM61" s="284">
        <v>52.08</v>
      </c>
      <c r="CN61" s="16">
        <f t="shared" si="66"/>
        <v>0.3550950894124323</v>
      </c>
      <c r="CP61" s="403" t="s">
        <v>425</v>
      </c>
      <c r="CQ61" s="404"/>
      <c r="CR61" s="404"/>
      <c r="CS61" s="404"/>
      <c r="CT61" s="405"/>
      <c r="CV61" s="396" t="s">
        <v>387</v>
      </c>
      <c r="CW61" s="397"/>
      <c r="CX61" s="397"/>
      <c r="CY61" s="397"/>
      <c r="CZ61" s="397"/>
      <c r="DA61" s="397"/>
      <c r="DB61" s="397"/>
      <c r="DC61" s="398"/>
    </row>
    <row r="62" spans="1:107" ht="14.25">
      <c r="A62" s="3" t="s">
        <v>99</v>
      </c>
      <c r="B62" s="67"/>
      <c r="C62" s="67"/>
      <c r="D62" s="67"/>
      <c r="E62" s="67"/>
      <c r="F62" s="16"/>
      <c r="H62" s="70">
        <v>12</v>
      </c>
      <c r="I62" s="70">
        <v>16</v>
      </c>
      <c r="J62" s="209">
        <f>H62*1.34</f>
        <v>16.080000000000002</v>
      </c>
      <c r="K62" s="209">
        <f>I62*1.34</f>
        <v>21.44</v>
      </c>
      <c r="L62" s="207">
        <v>0.34</v>
      </c>
      <c r="M62" s="70">
        <f aca="true" t="shared" si="67" ref="M62:M76">J62-(J62*0.015)</f>
        <v>15.838800000000003</v>
      </c>
      <c r="N62" s="70">
        <f aca="true" t="shared" si="68" ref="N62:N76">K62-(K62*0.015)</f>
        <v>21.1184</v>
      </c>
      <c r="O62" s="16">
        <f aca="true" t="shared" si="69" ref="O62:O80">(M62+N62)/(H62+I62)-1</f>
        <v>0.3199000000000001</v>
      </c>
      <c r="Q62" s="69">
        <v>10</v>
      </c>
      <c r="R62" s="69">
        <v>14</v>
      </c>
      <c r="S62" s="214">
        <v>13.5</v>
      </c>
      <c r="T62" s="214">
        <v>18.89</v>
      </c>
      <c r="U62" s="207">
        <v>0.3496</v>
      </c>
      <c r="V62" s="69">
        <f aca="true" t="shared" si="70" ref="V62:V76">Q62+(Q62*X62)</f>
        <v>13.395</v>
      </c>
      <c r="W62" s="69">
        <f aca="true" t="shared" si="71" ref="W62:W76">R62+(R62*X62)</f>
        <v>18.753</v>
      </c>
      <c r="X62" s="16">
        <v>0.3395</v>
      </c>
      <c r="Z62" s="215">
        <v>24.7595</v>
      </c>
      <c r="AA62" s="215">
        <v>35.8685</v>
      </c>
      <c r="AB62" s="216">
        <v>33.38247493481917</v>
      </c>
      <c r="AC62" s="215">
        <v>48.12086652018502</v>
      </c>
      <c r="AD62" s="207">
        <v>0.3443</v>
      </c>
      <c r="AE62" s="257">
        <v>13</v>
      </c>
      <c r="AF62" s="257">
        <v>35.8685</v>
      </c>
      <c r="AG62" s="215">
        <f aca="true" t="shared" si="72" ref="AG62:AG76">(AE62*AD62)+AE62</f>
        <v>17.4759</v>
      </c>
      <c r="AH62" s="215">
        <v>48.12086652018502</v>
      </c>
      <c r="AI62" s="207">
        <f aca="true" t="shared" si="73" ref="AI62:AI76">((AG62+AH62)/(AE62+AF62)-1)</f>
        <v>0.34231184751291766</v>
      </c>
      <c r="AJ62" s="72">
        <f>AG62-(AG62*0.05)</f>
        <v>16.602104999999998</v>
      </c>
      <c r="AK62" s="72">
        <f>AH62-(AH62*0.05)</f>
        <v>45.714823194175764</v>
      </c>
      <c r="AL62" s="16">
        <f>(AJ62+AK62)/(AE62+AF62)-1</f>
        <v>0.27519625513727175</v>
      </c>
      <c r="AN62" s="78">
        <v>9</v>
      </c>
      <c r="AO62" s="78">
        <v>12</v>
      </c>
      <c r="AP62" s="217">
        <v>12.24</v>
      </c>
      <c r="AQ62" s="217">
        <v>16.32</v>
      </c>
      <c r="AR62" s="207">
        <v>0.36</v>
      </c>
      <c r="AS62" s="78">
        <f>AP62-(AP62*0.025)</f>
        <v>11.934000000000001</v>
      </c>
      <c r="AT62" s="78">
        <f>AQ62-(AQ62*0.025)</f>
        <v>15.912</v>
      </c>
      <c r="AU62" s="16">
        <f aca="true" t="shared" si="74" ref="AU62:AU76">(AS62+AT62)/(AN62+AO62)-1</f>
        <v>0.32600000000000007</v>
      </c>
      <c r="AW62" s="79">
        <v>13.2</v>
      </c>
      <c r="AX62" s="79">
        <v>16.5</v>
      </c>
      <c r="AY62" s="218">
        <v>19.4</v>
      </c>
      <c r="AZ62" s="218">
        <v>24.26</v>
      </c>
      <c r="BA62" s="207">
        <f aca="true" t="shared" si="75" ref="BA62:BA76">((AY62+AZ62)/(AW62+AX62)-1)</f>
        <v>0.47003367003367</v>
      </c>
      <c r="BB62" s="79">
        <f aca="true" t="shared" si="76" ref="BB62:BB76">AY62-(AY62*0.05)</f>
        <v>18.43</v>
      </c>
      <c r="BC62" s="79">
        <f aca="true" t="shared" si="77" ref="BC62:BC76">AZ62-(AZ62*0.05)</f>
        <v>23.047</v>
      </c>
      <c r="BD62" s="16">
        <f aca="true" t="shared" si="78" ref="BD62:BD76">(BB62+BC62)/(AW62+AX62)-1</f>
        <v>0.39653198653198674</v>
      </c>
      <c r="BF62" s="80">
        <v>15.1</v>
      </c>
      <c r="BG62" s="80">
        <v>19.11</v>
      </c>
      <c r="BH62" s="219">
        <v>20.76</v>
      </c>
      <c r="BI62" s="219">
        <v>26.28</v>
      </c>
      <c r="BJ62" s="207">
        <v>0.375</v>
      </c>
      <c r="BK62" s="80">
        <f>BH62-(BH62*0.025)</f>
        <v>20.241000000000003</v>
      </c>
      <c r="BL62" s="80">
        <f>BI62-(BI62*0.025)</f>
        <v>25.623</v>
      </c>
      <c r="BM62" s="16">
        <f>(BK62+BL62)/(BF62+BG62)-1</f>
        <v>0.3406606255480855</v>
      </c>
      <c r="BO62" s="82">
        <v>13</v>
      </c>
      <c r="BP62" s="82">
        <v>16.5</v>
      </c>
      <c r="BQ62" s="220">
        <v>17.55</v>
      </c>
      <c r="BR62" s="220">
        <v>22.28</v>
      </c>
      <c r="BS62" s="286">
        <f t="shared" si="0"/>
        <v>0.35016949152542365</v>
      </c>
      <c r="BT62" s="82">
        <f aca="true" t="shared" si="79" ref="BT62:BT76">BQ62-(BQ62*0.015)</f>
        <v>17.28675</v>
      </c>
      <c r="BU62" s="82">
        <f aca="true" t="shared" si="80" ref="BU62:BU76">BR62-(BR62*0.015)</f>
        <v>21.945800000000002</v>
      </c>
      <c r="BV62" s="16">
        <f aca="true" t="shared" si="81" ref="BV62:BV80">(BT62+BU62)/(BO62+BP62)-1</f>
        <v>0.32991694915254244</v>
      </c>
      <c r="BX62" s="84">
        <v>17.5</v>
      </c>
      <c r="BY62" s="84">
        <v>28</v>
      </c>
      <c r="BZ62" s="221">
        <v>24.32</v>
      </c>
      <c r="CA62" s="221">
        <v>38.92</v>
      </c>
      <c r="CB62" s="207">
        <f t="shared" si="1"/>
        <v>0.38989010989010997</v>
      </c>
      <c r="CC62" s="84">
        <f aca="true" t="shared" si="82" ref="CC62:CC76">BZ62-(BZ62*0.01)</f>
        <v>24.0768</v>
      </c>
      <c r="CD62" s="84">
        <f aca="true" t="shared" si="83" ref="CD62:CD76">CA62-(CA62*0.01)</f>
        <v>38.5308</v>
      </c>
      <c r="CE62" s="16">
        <f aca="true" t="shared" si="84" ref="CE62:CE80">(CC62+CD62)/(BX62+BY62)-1</f>
        <v>0.37599120879120873</v>
      </c>
      <c r="CG62" s="258">
        <v>10.5</v>
      </c>
      <c r="CH62" s="258">
        <v>12.5</v>
      </c>
      <c r="CI62" s="222">
        <v>14.23</v>
      </c>
      <c r="CJ62" s="222">
        <v>16.94</v>
      </c>
      <c r="CK62" s="207">
        <f t="shared" si="29"/>
        <v>0.35521739130434793</v>
      </c>
      <c r="CL62" s="85">
        <f aca="true" t="shared" si="85" ref="CL62:CL76">CI62-(CI62*0.015)</f>
        <v>14.01655</v>
      </c>
      <c r="CM62" s="85">
        <f aca="true" t="shared" si="86" ref="CM62:CM76">CJ62-(CJ62*0.015)</f>
        <v>16.6859</v>
      </c>
      <c r="CN62" s="16">
        <f aca="true" t="shared" si="87" ref="CN62:CN78">(CL62+CM62)/(CG62+CH62)-1</f>
        <v>0.3348891304347825</v>
      </c>
      <c r="CP62" s="208">
        <v>13.200000000000001</v>
      </c>
      <c r="CQ62" s="208">
        <v>25.99</v>
      </c>
      <c r="CR62" s="208">
        <v>18.48</v>
      </c>
      <c r="CS62" s="208">
        <v>36.385999999999996</v>
      </c>
      <c r="CT62" s="207">
        <v>0.4</v>
      </c>
      <c r="CV62" s="87">
        <v>12</v>
      </c>
      <c r="CW62" s="87">
        <v>16</v>
      </c>
      <c r="CX62" s="87">
        <f>CV62*1.32</f>
        <v>15.84</v>
      </c>
      <c r="CY62" s="87">
        <f>CW62*1.32</f>
        <v>21.12</v>
      </c>
      <c r="CZ62" s="16">
        <f aca="true" t="shared" si="88" ref="CZ62:CZ76">((CX62+CY62)/(CV62+CW62)-1)</f>
        <v>0.32000000000000006</v>
      </c>
      <c r="DA62" s="87">
        <f aca="true" t="shared" si="89" ref="DA62:DA76">CX62-(CX62*0.05)</f>
        <v>15.048</v>
      </c>
      <c r="DB62" s="87">
        <f aca="true" t="shared" si="90" ref="DB62:DB76">CY62-(CY62*0.05)</f>
        <v>20.064</v>
      </c>
      <c r="DC62" s="16">
        <f aca="true" t="shared" si="91" ref="DC62:DC78">(DA62+DB62)/(CV62+CW62)-1</f>
        <v>0.254</v>
      </c>
    </row>
    <row r="63" spans="1:107" ht="14.25">
      <c r="A63" s="3" t="s">
        <v>419</v>
      </c>
      <c r="B63" s="67"/>
      <c r="C63" s="67"/>
      <c r="D63" s="67"/>
      <c r="E63" s="67"/>
      <c r="F63" s="16"/>
      <c r="H63" s="70">
        <v>40</v>
      </c>
      <c r="I63" s="70">
        <v>49</v>
      </c>
      <c r="J63" s="272" t="s">
        <v>425</v>
      </c>
      <c r="K63" s="272" t="s">
        <v>425</v>
      </c>
      <c r="L63" s="207"/>
      <c r="M63" s="70">
        <v>52.8</v>
      </c>
      <c r="N63" s="70">
        <v>64.68</v>
      </c>
      <c r="O63" s="16">
        <f t="shared" si="69"/>
        <v>0.32000000000000006</v>
      </c>
      <c r="Q63" s="281">
        <v>34</v>
      </c>
      <c r="R63" s="281">
        <v>43</v>
      </c>
      <c r="S63" s="273" t="s">
        <v>425</v>
      </c>
      <c r="T63" s="273" t="s">
        <v>425</v>
      </c>
      <c r="U63" s="207"/>
      <c r="V63" s="281">
        <v>45.89</v>
      </c>
      <c r="W63" s="281">
        <v>59.77</v>
      </c>
      <c r="X63" s="16">
        <v>0.3395</v>
      </c>
      <c r="Z63" s="274" t="s">
        <v>425</v>
      </c>
      <c r="AA63" s="274" t="s">
        <v>425</v>
      </c>
      <c r="AB63" s="274" t="s">
        <v>425</v>
      </c>
      <c r="AC63" s="274" t="s">
        <v>425</v>
      </c>
      <c r="AD63" s="207"/>
      <c r="AE63" s="283">
        <v>23</v>
      </c>
      <c r="AF63" s="283">
        <v>30</v>
      </c>
      <c r="AG63" s="274" t="s">
        <v>425</v>
      </c>
      <c r="AH63" s="274" t="s">
        <v>425</v>
      </c>
      <c r="AI63" s="207"/>
      <c r="AJ63" s="72">
        <v>30.82</v>
      </c>
      <c r="AK63" s="72">
        <v>40.2</v>
      </c>
      <c r="AL63" s="16">
        <f aca="true" t="shared" si="92" ref="AL63:AL76">(AJ63+AK63)/(AE63+AF63)-1</f>
        <v>0.3400000000000003</v>
      </c>
      <c r="AN63" s="383" t="s">
        <v>387</v>
      </c>
      <c r="AO63" s="384"/>
      <c r="AP63" s="384"/>
      <c r="AQ63" s="384"/>
      <c r="AR63" s="384"/>
      <c r="AS63" s="384"/>
      <c r="AT63" s="384"/>
      <c r="AU63" s="385"/>
      <c r="AW63" s="377" t="s">
        <v>387</v>
      </c>
      <c r="AX63" s="378"/>
      <c r="AY63" s="378"/>
      <c r="AZ63" s="378"/>
      <c r="BA63" s="378"/>
      <c r="BB63" s="378"/>
      <c r="BC63" s="378"/>
      <c r="BD63" s="379"/>
      <c r="BF63" s="285">
        <v>23.15</v>
      </c>
      <c r="BG63" s="285">
        <f>BF63*1.5</f>
        <v>34.724999999999994</v>
      </c>
      <c r="BH63" s="275" t="s">
        <v>425</v>
      </c>
      <c r="BI63" s="275" t="s">
        <v>425</v>
      </c>
      <c r="BJ63" s="207"/>
      <c r="BK63" s="80">
        <v>33.104499999999994</v>
      </c>
      <c r="BL63" s="80">
        <v>49.65674999999999</v>
      </c>
      <c r="BM63" s="16">
        <f aca="true" t="shared" si="93" ref="BM63:BM70">(BK63+BL63)/(BF63+BG63)-1</f>
        <v>0.42999999999999994</v>
      </c>
      <c r="BO63" s="288">
        <v>31</v>
      </c>
      <c r="BP63" s="288">
        <v>37</v>
      </c>
      <c r="BQ63" s="276" t="s">
        <v>425</v>
      </c>
      <c r="BR63" s="276" t="s">
        <v>425</v>
      </c>
      <c r="BS63" s="286"/>
      <c r="BT63" s="288">
        <v>41</v>
      </c>
      <c r="BU63" s="288">
        <v>49</v>
      </c>
      <c r="BV63" s="16">
        <f t="shared" si="65"/>
        <v>0.32352941176470584</v>
      </c>
      <c r="BX63" s="84">
        <v>24.62</v>
      </c>
      <c r="BY63" s="84">
        <v>30.77</v>
      </c>
      <c r="BZ63" s="277" t="s">
        <v>425</v>
      </c>
      <c r="CA63" s="277" t="s">
        <v>425</v>
      </c>
      <c r="CB63" s="207"/>
      <c r="CC63" s="84">
        <v>34.47</v>
      </c>
      <c r="CD63" s="84">
        <v>43.07</v>
      </c>
      <c r="CE63" s="16">
        <f t="shared" si="84"/>
        <v>0.3998916771980501</v>
      </c>
      <c r="CG63" s="284">
        <v>29.93</v>
      </c>
      <c r="CH63" s="284">
        <v>35.92</v>
      </c>
      <c r="CI63" s="278" t="s">
        <v>425</v>
      </c>
      <c r="CJ63" s="278" t="s">
        <v>425</v>
      </c>
      <c r="CK63" s="207"/>
      <c r="CL63" s="284">
        <v>40.56</v>
      </c>
      <c r="CM63" s="284">
        <v>48.67</v>
      </c>
      <c r="CN63" s="16">
        <f t="shared" si="66"/>
        <v>0.35504935459377385</v>
      </c>
      <c r="CP63" s="403" t="s">
        <v>425</v>
      </c>
      <c r="CQ63" s="404"/>
      <c r="CR63" s="404"/>
      <c r="CS63" s="404"/>
      <c r="CT63" s="405"/>
      <c r="CV63" s="396" t="s">
        <v>387</v>
      </c>
      <c r="CW63" s="397"/>
      <c r="CX63" s="397"/>
      <c r="CY63" s="397"/>
      <c r="CZ63" s="397"/>
      <c r="DA63" s="397"/>
      <c r="DB63" s="397"/>
      <c r="DC63" s="398"/>
    </row>
    <row r="64" spans="1:107" ht="14.25">
      <c r="A64" s="3" t="s">
        <v>420</v>
      </c>
      <c r="B64" s="67"/>
      <c r="C64" s="67"/>
      <c r="D64" s="67"/>
      <c r="E64" s="67"/>
      <c r="F64" s="16"/>
      <c r="H64" s="70">
        <v>45</v>
      </c>
      <c r="I64" s="70">
        <v>49</v>
      </c>
      <c r="J64" s="272" t="s">
        <v>425</v>
      </c>
      <c r="K64" s="272" t="s">
        <v>425</v>
      </c>
      <c r="L64" s="207"/>
      <c r="M64" s="70">
        <v>52.8</v>
      </c>
      <c r="N64" s="70">
        <v>64.68</v>
      </c>
      <c r="O64" s="16">
        <f t="shared" si="69"/>
        <v>0.24978723404255332</v>
      </c>
      <c r="Q64" s="281">
        <v>35</v>
      </c>
      <c r="R64" s="281">
        <v>44</v>
      </c>
      <c r="S64" s="273" t="s">
        <v>425</v>
      </c>
      <c r="T64" s="273" t="s">
        <v>425</v>
      </c>
      <c r="U64" s="207"/>
      <c r="V64" s="281">
        <v>47.25</v>
      </c>
      <c r="W64" s="281">
        <v>59.39</v>
      </c>
      <c r="X64" s="16">
        <v>0.3395</v>
      </c>
      <c r="Z64" s="274" t="s">
        <v>425</v>
      </c>
      <c r="AA64" s="274" t="s">
        <v>425</v>
      </c>
      <c r="AB64" s="274" t="s">
        <v>425</v>
      </c>
      <c r="AC64" s="274" t="s">
        <v>425</v>
      </c>
      <c r="AD64" s="207"/>
      <c r="AE64" s="283">
        <v>27</v>
      </c>
      <c r="AF64" s="283">
        <v>36</v>
      </c>
      <c r="AG64" s="274" t="s">
        <v>425</v>
      </c>
      <c r="AH64" s="274" t="s">
        <v>425</v>
      </c>
      <c r="AI64" s="207"/>
      <c r="AJ64" s="72">
        <v>36.18</v>
      </c>
      <c r="AK64" s="72">
        <v>48.24</v>
      </c>
      <c r="AL64" s="16">
        <f t="shared" si="92"/>
        <v>0.3400000000000001</v>
      </c>
      <c r="AN64" s="383" t="s">
        <v>387</v>
      </c>
      <c r="AO64" s="384"/>
      <c r="AP64" s="384"/>
      <c r="AQ64" s="384"/>
      <c r="AR64" s="384"/>
      <c r="AS64" s="384"/>
      <c r="AT64" s="384"/>
      <c r="AU64" s="385"/>
      <c r="AW64" s="377" t="s">
        <v>387</v>
      </c>
      <c r="AX64" s="378"/>
      <c r="AY64" s="378"/>
      <c r="AZ64" s="378"/>
      <c r="BA64" s="378"/>
      <c r="BB64" s="378"/>
      <c r="BC64" s="378"/>
      <c r="BD64" s="379"/>
      <c r="BF64" s="285">
        <v>27.41</v>
      </c>
      <c r="BG64" s="285">
        <f>BF64*1.5</f>
        <v>41.115</v>
      </c>
      <c r="BH64" s="275" t="s">
        <v>425</v>
      </c>
      <c r="BI64" s="275" t="s">
        <v>425</v>
      </c>
      <c r="BJ64" s="207"/>
      <c r="BK64" s="80">
        <v>39.1963</v>
      </c>
      <c r="BL64" s="80">
        <v>58.79445</v>
      </c>
      <c r="BM64" s="16">
        <f t="shared" si="93"/>
        <v>0.4299999999999997</v>
      </c>
      <c r="BO64" s="288">
        <v>28</v>
      </c>
      <c r="BP64" s="288">
        <v>35</v>
      </c>
      <c r="BQ64" s="276" t="s">
        <v>425</v>
      </c>
      <c r="BR64" s="276" t="s">
        <v>425</v>
      </c>
      <c r="BS64" s="286"/>
      <c r="BT64" s="288">
        <v>37</v>
      </c>
      <c r="BU64" s="288">
        <v>47</v>
      </c>
      <c r="BV64" s="16">
        <f t="shared" si="65"/>
        <v>0.33333333333333326</v>
      </c>
      <c r="BX64" s="84">
        <v>25.64</v>
      </c>
      <c r="BY64" s="84">
        <v>38.46</v>
      </c>
      <c r="BZ64" s="277" t="s">
        <v>425</v>
      </c>
      <c r="CA64" s="277" t="s">
        <v>425</v>
      </c>
      <c r="CB64" s="207"/>
      <c r="CC64" s="84">
        <v>35.9</v>
      </c>
      <c r="CD64" s="84">
        <v>53.87</v>
      </c>
      <c r="CE64" s="16">
        <f t="shared" si="84"/>
        <v>0.400468018720749</v>
      </c>
      <c r="CG64" s="284">
        <v>34.27</v>
      </c>
      <c r="CH64" s="284">
        <v>41.12</v>
      </c>
      <c r="CI64" s="278" t="s">
        <v>425</v>
      </c>
      <c r="CJ64" s="278" t="s">
        <v>425</v>
      </c>
      <c r="CK64" s="207"/>
      <c r="CL64" s="284">
        <v>46.43</v>
      </c>
      <c r="CM64" s="284">
        <v>55.72</v>
      </c>
      <c r="CN64" s="16">
        <f t="shared" si="66"/>
        <v>0.3549542379625945</v>
      </c>
      <c r="CP64" s="403" t="s">
        <v>425</v>
      </c>
      <c r="CQ64" s="404"/>
      <c r="CR64" s="404"/>
      <c r="CS64" s="404"/>
      <c r="CT64" s="405"/>
      <c r="CV64" s="396" t="s">
        <v>387</v>
      </c>
      <c r="CW64" s="397"/>
      <c r="CX64" s="397"/>
      <c r="CY64" s="397"/>
      <c r="CZ64" s="397"/>
      <c r="DA64" s="397"/>
      <c r="DB64" s="397"/>
      <c r="DC64" s="398"/>
    </row>
    <row r="65" spans="1:107" ht="14.25">
      <c r="A65" s="5" t="s">
        <v>417</v>
      </c>
      <c r="B65" s="67"/>
      <c r="C65" s="67"/>
      <c r="D65" s="67"/>
      <c r="E65" s="67"/>
      <c r="F65" s="16"/>
      <c r="H65" s="70">
        <v>35</v>
      </c>
      <c r="I65" s="70">
        <v>40</v>
      </c>
      <c r="J65" s="272" t="s">
        <v>425</v>
      </c>
      <c r="K65" s="272" t="s">
        <v>425</v>
      </c>
      <c r="L65" s="207"/>
      <c r="M65" s="70">
        <v>46.2</v>
      </c>
      <c r="N65" s="70">
        <v>52.8</v>
      </c>
      <c r="O65" s="16">
        <f t="shared" si="69"/>
        <v>0.32000000000000006</v>
      </c>
      <c r="Q65" s="281">
        <v>16</v>
      </c>
      <c r="R65" s="281">
        <v>24</v>
      </c>
      <c r="S65" s="273" t="s">
        <v>425</v>
      </c>
      <c r="T65" s="273" t="s">
        <v>425</v>
      </c>
      <c r="U65" s="207"/>
      <c r="V65" s="281">
        <v>21.59</v>
      </c>
      <c r="W65" s="281">
        <v>32.39</v>
      </c>
      <c r="X65" s="16">
        <v>0.3395</v>
      </c>
      <c r="Z65" s="274" t="s">
        <v>425</v>
      </c>
      <c r="AA65" s="274" t="s">
        <v>425</v>
      </c>
      <c r="AB65" s="274" t="s">
        <v>425</v>
      </c>
      <c r="AC65" s="274" t="s">
        <v>425</v>
      </c>
      <c r="AD65" s="207"/>
      <c r="AE65" s="283">
        <v>11</v>
      </c>
      <c r="AF65" s="283">
        <v>13</v>
      </c>
      <c r="AG65" s="274" t="s">
        <v>425</v>
      </c>
      <c r="AH65" s="274" t="s">
        <v>425</v>
      </c>
      <c r="AI65" s="207"/>
      <c r="AJ65" s="72">
        <v>15.4</v>
      </c>
      <c r="AK65" s="72">
        <v>18.2</v>
      </c>
      <c r="AL65" s="16">
        <f t="shared" si="92"/>
        <v>0.40000000000000013</v>
      </c>
      <c r="AN65" s="383" t="s">
        <v>387</v>
      </c>
      <c r="AO65" s="384"/>
      <c r="AP65" s="384"/>
      <c r="AQ65" s="384"/>
      <c r="AR65" s="384"/>
      <c r="AS65" s="384"/>
      <c r="AT65" s="384"/>
      <c r="AU65" s="385"/>
      <c r="AW65" s="377" t="s">
        <v>387</v>
      </c>
      <c r="AX65" s="378"/>
      <c r="AY65" s="378"/>
      <c r="AZ65" s="378"/>
      <c r="BA65" s="378"/>
      <c r="BB65" s="378"/>
      <c r="BC65" s="378"/>
      <c r="BD65" s="379"/>
      <c r="BF65" s="285">
        <v>10.81</v>
      </c>
      <c r="BG65" s="285">
        <v>15.9</v>
      </c>
      <c r="BH65" s="275" t="s">
        <v>425</v>
      </c>
      <c r="BI65" s="275" t="s">
        <v>425</v>
      </c>
      <c r="BJ65" s="207"/>
      <c r="BK65" s="80">
        <v>15.4583</v>
      </c>
      <c r="BL65" s="80">
        <v>22.737</v>
      </c>
      <c r="BM65" s="16">
        <f t="shared" si="93"/>
        <v>0.4299999999999997</v>
      </c>
      <c r="BO65" s="288">
        <v>14</v>
      </c>
      <c r="BP65" s="288">
        <v>16</v>
      </c>
      <c r="BQ65" s="276" t="s">
        <v>425</v>
      </c>
      <c r="BR65" s="276" t="s">
        <v>425</v>
      </c>
      <c r="BS65" s="286"/>
      <c r="BT65" s="288">
        <v>19</v>
      </c>
      <c r="BU65" s="288">
        <v>21</v>
      </c>
      <c r="BV65" s="16">
        <f t="shared" si="65"/>
        <v>0.33333333333333326</v>
      </c>
      <c r="BX65" s="84">
        <v>18.46</v>
      </c>
      <c r="BY65" s="84">
        <v>23.6</v>
      </c>
      <c r="BZ65" s="277" t="s">
        <v>425</v>
      </c>
      <c r="CA65" s="277" t="s">
        <v>425</v>
      </c>
      <c r="CB65" s="207"/>
      <c r="CC65" s="84">
        <v>25.84</v>
      </c>
      <c r="CD65" s="84">
        <v>33.04</v>
      </c>
      <c r="CE65" s="16">
        <f t="shared" si="84"/>
        <v>0.3999048977650972</v>
      </c>
      <c r="CG65" s="284">
        <v>13.26</v>
      </c>
      <c r="CH65" s="284">
        <v>15.91</v>
      </c>
      <c r="CI65" s="278" t="s">
        <v>425</v>
      </c>
      <c r="CJ65" s="278" t="s">
        <v>425</v>
      </c>
      <c r="CK65" s="207"/>
      <c r="CL65" s="284">
        <v>17.96</v>
      </c>
      <c r="CM65" s="284">
        <v>21.55</v>
      </c>
      <c r="CN65" s="16">
        <f t="shared" si="66"/>
        <v>0.35447377442578</v>
      </c>
      <c r="CP65" s="403" t="s">
        <v>425</v>
      </c>
      <c r="CQ65" s="404"/>
      <c r="CR65" s="404"/>
      <c r="CS65" s="404"/>
      <c r="CT65" s="405"/>
      <c r="CV65" s="396" t="s">
        <v>387</v>
      </c>
      <c r="CW65" s="397"/>
      <c r="CX65" s="397"/>
      <c r="CY65" s="397"/>
      <c r="CZ65" s="397"/>
      <c r="DA65" s="397"/>
      <c r="DB65" s="397"/>
      <c r="DC65" s="398"/>
    </row>
    <row r="66" spans="1:107" ht="14.25">
      <c r="A66" s="5" t="s">
        <v>418</v>
      </c>
      <c r="B66" s="67"/>
      <c r="C66" s="67"/>
      <c r="D66" s="67"/>
      <c r="E66" s="67"/>
      <c r="F66" s="16"/>
      <c r="H66" s="70">
        <v>35</v>
      </c>
      <c r="I66" s="70">
        <v>40</v>
      </c>
      <c r="J66" s="272" t="s">
        <v>425</v>
      </c>
      <c r="K66" s="272" t="s">
        <v>425</v>
      </c>
      <c r="L66" s="207"/>
      <c r="M66" s="70">
        <v>46.2</v>
      </c>
      <c r="N66" s="70">
        <v>52.8</v>
      </c>
      <c r="O66" s="16">
        <f t="shared" si="69"/>
        <v>0.32000000000000006</v>
      </c>
      <c r="Q66" s="281">
        <v>17</v>
      </c>
      <c r="R66" s="281">
        <v>25</v>
      </c>
      <c r="S66" s="273" t="s">
        <v>425</v>
      </c>
      <c r="T66" s="273" t="s">
        <v>425</v>
      </c>
      <c r="U66" s="207"/>
      <c r="V66" s="281">
        <v>22.95</v>
      </c>
      <c r="W66" s="281">
        <v>33.75</v>
      </c>
      <c r="X66" s="16">
        <v>0.3395</v>
      </c>
      <c r="Z66" s="274" t="s">
        <v>425</v>
      </c>
      <c r="AA66" s="274" t="s">
        <v>425</v>
      </c>
      <c r="AB66" s="274" t="s">
        <v>425</v>
      </c>
      <c r="AC66" s="274" t="s">
        <v>425</v>
      </c>
      <c r="AD66" s="207"/>
      <c r="AE66" s="283">
        <v>12</v>
      </c>
      <c r="AF66" s="283">
        <v>15</v>
      </c>
      <c r="AG66" s="274" t="s">
        <v>425</v>
      </c>
      <c r="AH66" s="274" t="s">
        <v>425</v>
      </c>
      <c r="AI66" s="207"/>
      <c r="AJ66" s="72">
        <v>16.8</v>
      </c>
      <c r="AK66" s="72">
        <v>21</v>
      </c>
      <c r="AL66" s="16">
        <f t="shared" si="92"/>
        <v>0.3999999999999999</v>
      </c>
      <c r="AN66" s="383" t="s">
        <v>387</v>
      </c>
      <c r="AO66" s="384"/>
      <c r="AP66" s="384"/>
      <c r="AQ66" s="384"/>
      <c r="AR66" s="384"/>
      <c r="AS66" s="384"/>
      <c r="AT66" s="384"/>
      <c r="AU66" s="385"/>
      <c r="AW66" s="377" t="s">
        <v>387</v>
      </c>
      <c r="AX66" s="378"/>
      <c r="AY66" s="378"/>
      <c r="AZ66" s="378"/>
      <c r="BA66" s="378"/>
      <c r="BB66" s="378"/>
      <c r="BC66" s="378"/>
      <c r="BD66" s="379"/>
      <c r="BF66" s="285">
        <v>10.85</v>
      </c>
      <c r="BG66" s="285">
        <v>16.27</v>
      </c>
      <c r="BH66" s="275" t="s">
        <v>425</v>
      </c>
      <c r="BI66" s="275" t="s">
        <v>425</v>
      </c>
      <c r="BJ66" s="207"/>
      <c r="BK66" s="80">
        <v>15.5155</v>
      </c>
      <c r="BL66" s="80">
        <v>23.266099999999998</v>
      </c>
      <c r="BM66" s="16">
        <f t="shared" si="93"/>
        <v>0.42999999999999994</v>
      </c>
      <c r="BO66" s="288">
        <v>16</v>
      </c>
      <c r="BP66" s="288">
        <v>18</v>
      </c>
      <c r="BQ66" s="276" t="s">
        <v>425</v>
      </c>
      <c r="BR66" s="276" t="s">
        <v>425</v>
      </c>
      <c r="BS66" s="286"/>
      <c r="BT66" s="288">
        <v>21</v>
      </c>
      <c r="BU66" s="288">
        <v>24</v>
      </c>
      <c r="BV66" s="16">
        <f t="shared" si="65"/>
        <v>0.32352941176470584</v>
      </c>
      <c r="BX66" s="84">
        <v>21.54</v>
      </c>
      <c r="BY66" s="84">
        <v>28.72</v>
      </c>
      <c r="BZ66" s="277" t="s">
        <v>425</v>
      </c>
      <c r="CA66" s="277" t="s">
        <v>425</v>
      </c>
      <c r="CB66" s="207"/>
      <c r="CC66" s="84">
        <v>30.16</v>
      </c>
      <c r="CD66" s="84">
        <v>40.21</v>
      </c>
      <c r="CE66" s="16">
        <f t="shared" si="84"/>
        <v>0.40011937922801444</v>
      </c>
      <c r="CG66" s="284">
        <v>16.24</v>
      </c>
      <c r="CH66" s="284">
        <v>19.49</v>
      </c>
      <c r="CI66" s="278" t="s">
        <v>425</v>
      </c>
      <c r="CJ66" s="278" t="s">
        <v>425</v>
      </c>
      <c r="CK66" s="207"/>
      <c r="CL66" s="284">
        <v>22.01</v>
      </c>
      <c r="CM66" s="284">
        <v>26.41</v>
      </c>
      <c r="CN66" s="16">
        <f t="shared" si="66"/>
        <v>0.355163727959698</v>
      </c>
      <c r="CP66" s="403" t="s">
        <v>425</v>
      </c>
      <c r="CQ66" s="404"/>
      <c r="CR66" s="404"/>
      <c r="CS66" s="404"/>
      <c r="CT66" s="405"/>
      <c r="CV66" s="396" t="s">
        <v>387</v>
      </c>
      <c r="CW66" s="397"/>
      <c r="CX66" s="397"/>
      <c r="CY66" s="397"/>
      <c r="CZ66" s="397"/>
      <c r="DA66" s="397"/>
      <c r="DB66" s="397"/>
      <c r="DC66" s="398"/>
    </row>
    <row r="67" spans="1:107" ht="14.25">
      <c r="A67" s="5" t="s">
        <v>424</v>
      </c>
      <c r="B67" s="67"/>
      <c r="C67" s="67"/>
      <c r="D67" s="67"/>
      <c r="E67" s="67"/>
      <c r="F67" s="16"/>
      <c r="H67" s="70">
        <v>40</v>
      </c>
      <c r="I67" s="70">
        <v>45</v>
      </c>
      <c r="J67" s="272" t="s">
        <v>425</v>
      </c>
      <c r="K67" s="272" t="s">
        <v>425</v>
      </c>
      <c r="L67" s="207"/>
      <c r="M67" s="70">
        <v>52.8</v>
      </c>
      <c r="N67" s="70">
        <v>59.4</v>
      </c>
      <c r="O67" s="16">
        <f t="shared" si="69"/>
        <v>0.31999999999999984</v>
      </c>
      <c r="Q67" s="281">
        <v>19</v>
      </c>
      <c r="R67" s="281">
        <v>27</v>
      </c>
      <c r="S67" s="273" t="s">
        <v>425</v>
      </c>
      <c r="T67" s="273" t="s">
        <v>425</v>
      </c>
      <c r="U67" s="207"/>
      <c r="V67" s="281">
        <v>25.65</v>
      </c>
      <c r="W67" s="281">
        <v>36.45</v>
      </c>
      <c r="X67" s="16">
        <v>0.3395</v>
      </c>
      <c r="Z67" s="274" t="s">
        <v>425</v>
      </c>
      <c r="AA67" s="274" t="s">
        <v>425</v>
      </c>
      <c r="AB67" s="274" t="s">
        <v>425</v>
      </c>
      <c r="AC67" s="274" t="s">
        <v>425</v>
      </c>
      <c r="AD67" s="207"/>
      <c r="AE67" s="283">
        <v>14</v>
      </c>
      <c r="AF67" s="283">
        <v>19</v>
      </c>
      <c r="AG67" s="274" t="s">
        <v>425</v>
      </c>
      <c r="AH67" s="274" t="s">
        <v>425</v>
      </c>
      <c r="AI67" s="207"/>
      <c r="AJ67" s="72">
        <v>19.6</v>
      </c>
      <c r="AK67" s="72">
        <v>26.6</v>
      </c>
      <c r="AL67" s="16">
        <f t="shared" si="92"/>
        <v>0.40000000000000013</v>
      </c>
      <c r="AN67" s="383" t="s">
        <v>387</v>
      </c>
      <c r="AO67" s="384"/>
      <c r="AP67" s="384"/>
      <c r="AQ67" s="384"/>
      <c r="AR67" s="384"/>
      <c r="AS67" s="384"/>
      <c r="AT67" s="384"/>
      <c r="AU67" s="385"/>
      <c r="AW67" s="377" t="s">
        <v>387</v>
      </c>
      <c r="AX67" s="378"/>
      <c r="AY67" s="378"/>
      <c r="AZ67" s="378"/>
      <c r="BA67" s="378"/>
      <c r="BB67" s="378"/>
      <c r="BC67" s="378"/>
      <c r="BD67" s="379"/>
      <c r="BF67" s="285">
        <v>15.17</v>
      </c>
      <c r="BG67" s="285">
        <f>BF67*1.5</f>
        <v>22.755</v>
      </c>
      <c r="BH67" s="275" t="s">
        <v>425</v>
      </c>
      <c r="BI67" s="275" t="s">
        <v>425</v>
      </c>
      <c r="BJ67" s="207"/>
      <c r="BK67" s="80">
        <v>21.693099999999998</v>
      </c>
      <c r="BL67" s="80">
        <v>32.539649999999995</v>
      </c>
      <c r="BM67" s="16">
        <f t="shared" si="93"/>
        <v>0.42999999999999994</v>
      </c>
      <c r="BO67" s="288">
        <v>17</v>
      </c>
      <c r="BP67" s="288">
        <v>20</v>
      </c>
      <c r="BQ67" s="276" t="s">
        <v>425</v>
      </c>
      <c r="BR67" s="276" t="s">
        <v>425</v>
      </c>
      <c r="BS67" s="286"/>
      <c r="BT67" s="288">
        <v>23</v>
      </c>
      <c r="BU67" s="288">
        <v>27</v>
      </c>
      <c r="BV67" s="16">
        <f t="shared" si="81"/>
        <v>0.3513513513513513</v>
      </c>
      <c r="BX67" s="84">
        <v>24.62</v>
      </c>
      <c r="BY67" s="84">
        <v>30.77</v>
      </c>
      <c r="BZ67" s="277" t="s">
        <v>425</v>
      </c>
      <c r="CA67" s="277" t="s">
        <v>425</v>
      </c>
      <c r="CB67" s="207"/>
      <c r="CC67" s="84">
        <v>34.47</v>
      </c>
      <c r="CD67" s="84">
        <v>43.08</v>
      </c>
      <c r="CE67" s="16">
        <f t="shared" si="84"/>
        <v>0.4000722152012999</v>
      </c>
      <c r="CG67" s="284">
        <v>18.59</v>
      </c>
      <c r="CH67" s="284">
        <v>22.31</v>
      </c>
      <c r="CI67" s="278" t="s">
        <v>425</v>
      </c>
      <c r="CJ67" s="278" t="s">
        <v>425</v>
      </c>
      <c r="CK67" s="207"/>
      <c r="CL67" s="284">
        <v>25.2</v>
      </c>
      <c r="CM67" s="284">
        <v>30.23</v>
      </c>
      <c r="CN67" s="16">
        <f t="shared" si="87"/>
        <v>0.3552567237163815</v>
      </c>
      <c r="CP67" s="403" t="s">
        <v>425</v>
      </c>
      <c r="CQ67" s="404"/>
      <c r="CR67" s="404"/>
      <c r="CS67" s="404"/>
      <c r="CT67" s="405"/>
      <c r="CV67" s="396" t="s">
        <v>387</v>
      </c>
      <c r="CW67" s="397"/>
      <c r="CX67" s="397"/>
      <c r="CY67" s="397"/>
      <c r="CZ67" s="397"/>
      <c r="DA67" s="397"/>
      <c r="DB67" s="397"/>
      <c r="DC67" s="398"/>
    </row>
    <row r="68" spans="1:107" ht="14.25">
      <c r="A68" s="5" t="s">
        <v>421</v>
      </c>
      <c r="B68" s="67"/>
      <c r="C68" s="67"/>
      <c r="D68" s="67"/>
      <c r="E68" s="67"/>
      <c r="F68" s="16"/>
      <c r="H68" s="70">
        <v>28</v>
      </c>
      <c r="I68" s="70">
        <v>33</v>
      </c>
      <c r="J68" s="272" t="s">
        <v>425</v>
      </c>
      <c r="K68" s="272" t="s">
        <v>425</v>
      </c>
      <c r="L68" s="207"/>
      <c r="M68" s="70">
        <v>36.96</v>
      </c>
      <c r="N68" s="70">
        <v>42.24</v>
      </c>
      <c r="O68" s="16">
        <f t="shared" si="69"/>
        <v>0.298360655737705</v>
      </c>
      <c r="Q68" s="281">
        <v>23</v>
      </c>
      <c r="R68" s="281">
        <v>29</v>
      </c>
      <c r="S68" s="273" t="s">
        <v>425</v>
      </c>
      <c r="T68" s="273" t="s">
        <v>425</v>
      </c>
      <c r="U68" s="207"/>
      <c r="V68" s="281">
        <v>45.89</v>
      </c>
      <c r="W68" s="281">
        <v>39.15</v>
      </c>
      <c r="X68" s="16">
        <v>0.3395</v>
      </c>
      <c r="Z68" s="274" t="s">
        <v>425</v>
      </c>
      <c r="AA68" s="274" t="s">
        <v>425</v>
      </c>
      <c r="AB68" s="274" t="s">
        <v>425</v>
      </c>
      <c r="AC68" s="274" t="s">
        <v>425</v>
      </c>
      <c r="AD68" s="207"/>
      <c r="AE68" s="283">
        <v>15</v>
      </c>
      <c r="AF68" s="283">
        <v>19</v>
      </c>
      <c r="AG68" s="274" t="s">
        <v>425</v>
      </c>
      <c r="AH68" s="274" t="s">
        <v>425</v>
      </c>
      <c r="AI68" s="207"/>
      <c r="AJ68" s="72">
        <v>20.25</v>
      </c>
      <c r="AK68" s="72">
        <v>25.65</v>
      </c>
      <c r="AL68" s="16">
        <f t="shared" si="92"/>
        <v>0.34999999999999987</v>
      </c>
      <c r="AN68" s="383" t="s">
        <v>387</v>
      </c>
      <c r="AO68" s="384"/>
      <c r="AP68" s="384"/>
      <c r="AQ68" s="384"/>
      <c r="AR68" s="384"/>
      <c r="AS68" s="384"/>
      <c r="AT68" s="384"/>
      <c r="AU68" s="385"/>
      <c r="AW68" s="377" t="s">
        <v>387</v>
      </c>
      <c r="AX68" s="378"/>
      <c r="AY68" s="378"/>
      <c r="AZ68" s="378"/>
      <c r="BA68" s="378"/>
      <c r="BB68" s="378"/>
      <c r="BC68" s="378"/>
      <c r="BD68" s="379"/>
      <c r="BF68" s="285">
        <v>15.95</v>
      </c>
      <c r="BG68" s="285">
        <v>20.93</v>
      </c>
      <c r="BH68" s="275" t="s">
        <v>425</v>
      </c>
      <c r="BI68" s="275" t="s">
        <v>425</v>
      </c>
      <c r="BJ68" s="207"/>
      <c r="BK68" s="80">
        <v>22.8085</v>
      </c>
      <c r="BL68" s="80">
        <v>29.9299</v>
      </c>
      <c r="BM68" s="16">
        <f t="shared" si="93"/>
        <v>0.43000000000000016</v>
      </c>
      <c r="BO68" s="288">
        <v>20.67</v>
      </c>
      <c r="BP68" s="288">
        <v>22.6</v>
      </c>
      <c r="BQ68" s="276" t="s">
        <v>425</v>
      </c>
      <c r="BR68" s="276" t="s">
        <v>425</v>
      </c>
      <c r="BS68" s="286"/>
      <c r="BT68" s="288">
        <v>27.93</v>
      </c>
      <c r="BU68" s="288">
        <v>31</v>
      </c>
      <c r="BV68" s="16">
        <f t="shared" si="65"/>
        <v>0.36191356598104907</v>
      </c>
      <c r="BX68" s="84">
        <v>23.07</v>
      </c>
      <c r="BY68" s="84">
        <v>35.38</v>
      </c>
      <c r="BZ68" s="277" t="s">
        <v>425</v>
      </c>
      <c r="CA68" s="277" t="s">
        <v>425</v>
      </c>
      <c r="CB68" s="207"/>
      <c r="CC68" s="84">
        <v>32.3</v>
      </c>
      <c r="CD68" s="84">
        <v>49.54</v>
      </c>
      <c r="CE68" s="16">
        <f t="shared" si="84"/>
        <v>0.4001710863986312</v>
      </c>
      <c r="CG68" s="284">
        <v>19.95</v>
      </c>
      <c r="CH68" s="284">
        <v>23.93</v>
      </c>
      <c r="CI68" s="278" t="s">
        <v>425</v>
      </c>
      <c r="CJ68" s="278" t="s">
        <v>425</v>
      </c>
      <c r="CK68" s="207"/>
      <c r="CL68" s="284">
        <v>27.03</v>
      </c>
      <c r="CM68" s="284">
        <v>32.43</v>
      </c>
      <c r="CN68" s="16">
        <f t="shared" si="66"/>
        <v>0.355059252506837</v>
      </c>
      <c r="CP68" s="403" t="s">
        <v>425</v>
      </c>
      <c r="CQ68" s="404"/>
      <c r="CR68" s="404"/>
      <c r="CS68" s="404"/>
      <c r="CT68" s="405"/>
      <c r="CV68" s="396" t="s">
        <v>387</v>
      </c>
      <c r="CW68" s="397"/>
      <c r="CX68" s="397"/>
      <c r="CY68" s="397"/>
      <c r="CZ68" s="397"/>
      <c r="DA68" s="397"/>
      <c r="DB68" s="397"/>
      <c r="DC68" s="398"/>
    </row>
    <row r="69" spans="1:107" ht="14.25">
      <c r="A69" s="5" t="s">
        <v>422</v>
      </c>
      <c r="B69" s="67"/>
      <c r="C69" s="67"/>
      <c r="D69" s="67"/>
      <c r="E69" s="67"/>
      <c r="F69" s="16"/>
      <c r="H69" s="70">
        <v>30</v>
      </c>
      <c r="I69" s="70">
        <v>35</v>
      </c>
      <c r="J69" s="272" t="s">
        <v>425</v>
      </c>
      <c r="K69" s="272" t="s">
        <v>425</v>
      </c>
      <c r="L69" s="207"/>
      <c r="M69" s="70">
        <v>39.6</v>
      </c>
      <c r="N69" s="70">
        <v>46.2</v>
      </c>
      <c r="O69" s="16">
        <f t="shared" si="69"/>
        <v>0.3200000000000003</v>
      </c>
      <c r="Q69" s="281">
        <v>25</v>
      </c>
      <c r="R69" s="281">
        <v>33</v>
      </c>
      <c r="S69" s="273" t="s">
        <v>425</v>
      </c>
      <c r="T69" s="273" t="s">
        <v>425</v>
      </c>
      <c r="U69" s="207"/>
      <c r="V69" s="281">
        <v>33.75</v>
      </c>
      <c r="W69" s="281">
        <v>44.55</v>
      </c>
      <c r="X69" s="16">
        <v>0.3395</v>
      </c>
      <c r="Z69" s="274" t="s">
        <v>425</v>
      </c>
      <c r="AA69" s="274" t="s">
        <v>425</v>
      </c>
      <c r="AB69" s="274" t="s">
        <v>425</v>
      </c>
      <c r="AC69" s="274" t="s">
        <v>425</v>
      </c>
      <c r="AD69" s="207"/>
      <c r="AE69" s="283">
        <v>18</v>
      </c>
      <c r="AF69" s="283">
        <v>24</v>
      </c>
      <c r="AG69" s="274" t="s">
        <v>425</v>
      </c>
      <c r="AH69" s="274" t="s">
        <v>425</v>
      </c>
      <c r="AI69" s="207"/>
      <c r="AJ69" s="72">
        <v>24.3</v>
      </c>
      <c r="AK69" s="72">
        <v>32.4</v>
      </c>
      <c r="AL69" s="16">
        <f t="shared" si="92"/>
        <v>0.3500000000000001</v>
      </c>
      <c r="AN69" s="383" t="s">
        <v>387</v>
      </c>
      <c r="AO69" s="384"/>
      <c r="AP69" s="384"/>
      <c r="AQ69" s="384"/>
      <c r="AR69" s="384"/>
      <c r="AS69" s="384"/>
      <c r="AT69" s="384"/>
      <c r="AU69" s="385"/>
      <c r="AW69" s="377" t="s">
        <v>387</v>
      </c>
      <c r="AX69" s="378"/>
      <c r="AY69" s="378"/>
      <c r="AZ69" s="378"/>
      <c r="BA69" s="378"/>
      <c r="BB69" s="378"/>
      <c r="BC69" s="378"/>
      <c r="BD69" s="379"/>
      <c r="BF69" s="285">
        <v>18.75</v>
      </c>
      <c r="BG69" s="285">
        <v>28.1</v>
      </c>
      <c r="BH69" s="275" t="s">
        <v>425</v>
      </c>
      <c r="BI69" s="275" t="s">
        <v>425</v>
      </c>
      <c r="BJ69" s="207"/>
      <c r="BK69" s="80">
        <v>26.8125</v>
      </c>
      <c r="BL69" s="80">
        <v>40.183</v>
      </c>
      <c r="BM69" s="16">
        <f t="shared" si="93"/>
        <v>0.4299999999999997</v>
      </c>
      <c r="BO69" s="288">
        <v>29</v>
      </c>
      <c r="BP69" s="288">
        <v>36</v>
      </c>
      <c r="BQ69" s="276" t="s">
        <v>425</v>
      </c>
      <c r="BR69" s="276" t="s">
        <v>425</v>
      </c>
      <c r="BS69" s="286"/>
      <c r="BT69" s="288">
        <v>39</v>
      </c>
      <c r="BU69" s="288">
        <v>48</v>
      </c>
      <c r="BV69" s="16">
        <f t="shared" si="65"/>
        <v>0.33846153846153837</v>
      </c>
      <c r="BX69" s="84">
        <v>26.15</v>
      </c>
      <c r="BY69" s="84">
        <v>36.92</v>
      </c>
      <c r="BZ69" s="277" t="s">
        <v>425</v>
      </c>
      <c r="CA69" s="277" t="s">
        <v>425</v>
      </c>
      <c r="CB69" s="207"/>
      <c r="CC69" s="84">
        <v>36.62</v>
      </c>
      <c r="CD69" s="84">
        <v>51.69</v>
      </c>
      <c r="CE69" s="16">
        <f t="shared" si="84"/>
        <v>0.4001902647851594</v>
      </c>
      <c r="CG69" s="284">
        <v>24.43</v>
      </c>
      <c r="CH69" s="284">
        <v>29.32</v>
      </c>
      <c r="CI69" s="278" t="s">
        <v>425</v>
      </c>
      <c r="CJ69" s="278" t="s">
        <v>425</v>
      </c>
      <c r="CK69" s="207"/>
      <c r="CL69" s="284">
        <v>33.11</v>
      </c>
      <c r="CM69" s="284">
        <v>39.73</v>
      </c>
      <c r="CN69" s="16">
        <f t="shared" si="66"/>
        <v>0.3551627906976744</v>
      </c>
      <c r="CP69" s="403" t="s">
        <v>425</v>
      </c>
      <c r="CQ69" s="404"/>
      <c r="CR69" s="404"/>
      <c r="CS69" s="404"/>
      <c r="CT69" s="405"/>
      <c r="CV69" s="396" t="s">
        <v>387</v>
      </c>
      <c r="CW69" s="397"/>
      <c r="CX69" s="397"/>
      <c r="CY69" s="397"/>
      <c r="CZ69" s="397"/>
      <c r="DA69" s="397"/>
      <c r="DB69" s="397"/>
      <c r="DC69" s="398"/>
    </row>
    <row r="70" spans="1:107" ht="14.25">
      <c r="A70" s="5" t="s">
        <v>423</v>
      </c>
      <c r="B70" s="67"/>
      <c r="C70" s="67"/>
      <c r="D70" s="67"/>
      <c r="E70" s="67"/>
      <c r="F70" s="16"/>
      <c r="H70" s="70">
        <v>37</v>
      </c>
      <c r="I70" s="70">
        <v>45</v>
      </c>
      <c r="J70" s="272" t="s">
        <v>425</v>
      </c>
      <c r="K70" s="272" t="s">
        <v>425</v>
      </c>
      <c r="L70" s="207"/>
      <c r="M70" s="70">
        <v>48.84</v>
      </c>
      <c r="N70" s="70">
        <v>59.4</v>
      </c>
      <c r="O70" s="16">
        <f t="shared" si="69"/>
        <v>0.32000000000000006</v>
      </c>
      <c r="Q70" s="281">
        <v>28</v>
      </c>
      <c r="R70" s="281">
        <v>37</v>
      </c>
      <c r="S70" s="273" t="s">
        <v>425</v>
      </c>
      <c r="T70" s="273" t="s">
        <v>425</v>
      </c>
      <c r="U70" s="207"/>
      <c r="V70" s="281">
        <v>37.8</v>
      </c>
      <c r="W70" s="281">
        <v>49.95</v>
      </c>
      <c r="X70" s="16">
        <v>0.3395</v>
      </c>
      <c r="Z70" s="274" t="s">
        <v>425</v>
      </c>
      <c r="AA70" s="274" t="s">
        <v>425</v>
      </c>
      <c r="AB70" s="274" t="s">
        <v>425</v>
      </c>
      <c r="AC70" s="274" t="s">
        <v>425</v>
      </c>
      <c r="AD70" s="207"/>
      <c r="AE70" s="283">
        <v>21</v>
      </c>
      <c r="AF70" s="283">
        <v>27</v>
      </c>
      <c r="AG70" s="274" t="s">
        <v>425</v>
      </c>
      <c r="AH70" s="274" t="s">
        <v>425</v>
      </c>
      <c r="AI70" s="207"/>
      <c r="AJ70" s="72">
        <v>28.35</v>
      </c>
      <c r="AK70" s="72">
        <v>36.45</v>
      </c>
      <c r="AL70" s="16">
        <f t="shared" si="92"/>
        <v>0.3500000000000003</v>
      </c>
      <c r="AN70" s="383" t="s">
        <v>387</v>
      </c>
      <c r="AO70" s="384"/>
      <c r="AP70" s="384"/>
      <c r="AQ70" s="384"/>
      <c r="AR70" s="384"/>
      <c r="AS70" s="384"/>
      <c r="AT70" s="384"/>
      <c r="AU70" s="385"/>
      <c r="AW70" s="377" t="s">
        <v>387</v>
      </c>
      <c r="AX70" s="378"/>
      <c r="AY70" s="378"/>
      <c r="AZ70" s="378"/>
      <c r="BA70" s="378"/>
      <c r="BB70" s="378"/>
      <c r="BC70" s="378"/>
      <c r="BD70" s="379"/>
      <c r="BF70" s="285">
        <v>22.35</v>
      </c>
      <c r="BG70" s="285">
        <v>33.57</v>
      </c>
      <c r="BH70" s="275" t="s">
        <v>425</v>
      </c>
      <c r="BI70" s="275" t="s">
        <v>425</v>
      </c>
      <c r="BJ70" s="207"/>
      <c r="BK70" s="80">
        <v>31.9605</v>
      </c>
      <c r="BL70" s="80">
        <v>48.0051</v>
      </c>
      <c r="BM70" s="16">
        <f t="shared" si="93"/>
        <v>0.42999999999999994</v>
      </c>
      <c r="BO70" s="288">
        <v>35</v>
      </c>
      <c r="BP70" s="288">
        <v>42</v>
      </c>
      <c r="BQ70" s="276" t="s">
        <v>425</v>
      </c>
      <c r="BR70" s="276" t="s">
        <v>425</v>
      </c>
      <c r="BS70" s="286"/>
      <c r="BT70" s="288">
        <v>47</v>
      </c>
      <c r="BU70" s="288">
        <v>56</v>
      </c>
      <c r="BV70" s="16">
        <f t="shared" si="65"/>
        <v>0.33766233766233755</v>
      </c>
      <c r="BX70" s="84">
        <v>29.23</v>
      </c>
      <c r="BY70" s="84">
        <v>46.15</v>
      </c>
      <c r="BZ70" s="277" t="s">
        <v>425</v>
      </c>
      <c r="CA70" s="277" t="s">
        <v>425</v>
      </c>
      <c r="CB70" s="207"/>
      <c r="CC70" s="84">
        <v>40.92</v>
      </c>
      <c r="CD70" s="84">
        <v>64.61</v>
      </c>
      <c r="CE70" s="16">
        <f t="shared" si="84"/>
        <v>0.39997346776333265</v>
      </c>
      <c r="CG70" s="284">
        <v>27.97</v>
      </c>
      <c r="CH70" s="284">
        <v>33.57</v>
      </c>
      <c r="CI70" s="278" t="s">
        <v>425</v>
      </c>
      <c r="CJ70" s="278" t="s">
        <v>425</v>
      </c>
      <c r="CK70" s="207"/>
      <c r="CL70" s="284">
        <v>37.9</v>
      </c>
      <c r="CM70" s="284">
        <v>45.48</v>
      </c>
      <c r="CN70" s="16">
        <f t="shared" si="66"/>
        <v>0.354891127721807</v>
      </c>
      <c r="CP70" s="403" t="s">
        <v>425</v>
      </c>
      <c r="CQ70" s="404"/>
      <c r="CR70" s="404"/>
      <c r="CS70" s="404"/>
      <c r="CT70" s="405"/>
      <c r="CV70" s="396" t="s">
        <v>387</v>
      </c>
      <c r="CW70" s="397"/>
      <c r="CX70" s="397"/>
      <c r="CY70" s="397"/>
      <c r="CZ70" s="397"/>
      <c r="DA70" s="397"/>
      <c r="DB70" s="397"/>
      <c r="DC70" s="398"/>
    </row>
    <row r="71" spans="1:107" ht="14.25">
      <c r="A71" s="6" t="s">
        <v>100</v>
      </c>
      <c r="B71" s="67"/>
      <c r="C71" s="67"/>
      <c r="D71" s="67"/>
      <c r="E71" s="67"/>
      <c r="F71" s="16"/>
      <c r="H71" s="70">
        <v>18</v>
      </c>
      <c r="I71" s="70">
        <v>22</v>
      </c>
      <c r="J71" s="209">
        <f aca="true" t="shared" si="94" ref="J71:K76">H71*1.34</f>
        <v>24.12</v>
      </c>
      <c r="K71" s="209">
        <f t="shared" si="94"/>
        <v>29.48</v>
      </c>
      <c r="L71" s="207">
        <v>0.34</v>
      </c>
      <c r="M71" s="70">
        <f t="shared" si="67"/>
        <v>23.758200000000002</v>
      </c>
      <c r="N71" s="70">
        <f t="shared" si="68"/>
        <v>29.0378</v>
      </c>
      <c r="O71" s="16">
        <f t="shared" si="69"/>
        <v>0.3199000000000001</v>
      </c>
      <c r="Q71" s="69">
        <v>9</v>
      </c>
      <c r="R71" s="69">
        <v>13.5</v>
      </c>
      <c r="S71" s="214">
        <v>12.15</v>
      </c>
      <c r="T71" s="214">
        <v>18.22</v>
      </c>
      <c r="U71" s="207">
        <v>0.3498</v>
      </c>
      <c r="V71" s="69">
        <f t="shared" si="70"/>
        <v>12.0555</v>
      </c>
      <c r="W71" s="69">
        <f t="shared" si="71"/>
        <v>18.08325</v>
      </c>
      <c r="X71" s="16">
        <v>0.3395</v>
      </c>
      <c r="Z71" s="215">
        <v>24.8055</v>
      </c>
      <c r="AA71" s="215">
        <v>35.1095</v>
      </c>
      <c r="AB71" s="216">
        <v>33.44350347140453</v>
      </c>
      <c r="AC71" s="215">
        <v>47.11389566652648</v>
      </c>
      <c r="AD71" s="207">
        <v>0.3445</v>
      </c>
      <c r="AE71" s="257">
        <v>18</v>
      </c>
      <c r="AF71" s="257">
        <v>35.1095</v>
      </c>
      <c r="AG71" s="215">
        <f t="shared" si="72"/>
        <v>24.201</v>
      </c>
      <c r="AH71" s="215">
        <v>47.11389566652648</v>
      </c>
      <c r="AI71" s="207">
        <f t="shared" si="73"/>
        <v>0.34278981475115544</v>
      </c>
      <c r="AJ71" s="72">
        <f aca="true" t="shared" si="95" ref="AJ71:AK76">AG71-(AG71*0.05)</f>
        <v>22.99095</v>
      </c>
      <c r="AK71" s="72">
        <f t="shared" si="95"/>
        <v>44.75820088320016</v>
      </c>
      <c r="AL71" s="16">
        <f t="shared" si="92"/>
        <v>0.2756503240135977</v>
      </c>
      <c r="AN71" s="78">
        <v>16</v>
      </c>
      <c r="AO71" s="78">
        <v>23</v>
      </c>
      <c r="AP71" s="217">
        <v>21.76</v>
      </c>
      <c r="AQ71" s="217">
        <v>31.28</v>
      </c>
      <c r="AR71" s="207">
        <v>0.36</v>
      </c>
      <c r="AS71" s="78">
        <f aca="true" t="shared" si="96" ref="AS71:AT76">AP71-(AP71*0.025)</f>
        <v>21.216</v>
      </c>
      <c r="AT71" s="78">
        <f t="shared" si="96"/>
        <v>30.498</v>
      </c>
      <c r="AU71" s="16">
        <f t="shared" si="74"/>
        <v>0.32600000000000007</v>
      </c>
      <c r="AW71" s="79">
        <v>21</v>
      </c>
      <c r="AX71" s="79">
        <v>24</v>
      </c>
      <c r="AY71" s="218">
        <v>30.87</v>
      </c>
      <c r="AZ71" s="218">
        <v>35.28</v>
      </c>
      <c r="BA71" s="207">
        <f t="shared" si="75"/>
        <v>0.4700000000000002</v>
      </c>
      <c r="BB71" s="79">
        <f t="shared" si="76"/>
        <v>29.3265</v>
      </c>
      <c r="BC71" s="79">
        <f t="shared" si="77"/>
        <v>33.516</v>
      </c>
      <c r="BD71" s="16">
        <f t="shared" si="78"/>
        <v>0.3965000000000001</v>
      </c>
      <c r="BF71" s="380" t="s">
        <v>387</v>
      </c>
      <c r="BG71" s="381"/>
      <c r="BH71" s="381"/>
      <c r="BI71" s="381"/>
      <c r="BJ71" s="381"/>
      <c r="BK71" s="381"/>
      <c r="BL71" s="381"/>
      <c r="BM71" s="382"/>
      <c r="BO71" s="82">
        <v>18</v>
      </c>
      <c r="BP71" s="82">
        <v>23</v>
      </c>
      <c r="BQ71" s="220">
        <v>24.3</v>
      </c>
      <c r="BR71" s="220">
        <v>31.05</v>
      </c>
      <c r="BS71" s="286">
        <f t="shared" si="0"/>
        <v>0.3500000000000001</v>
      </c>
      <c r="BT71" s="82">
        <f t="shared" si="79"/>
        <v>23.9355</v>
      </c>
      <c r="BU71" s="82">
        <f t="shared" si="80"/>
        <v>30.58425</v>
      </c>
      <c r="BV71" s="16">
        <f t="shared" si="81"/>
        <v>0.32975</v>
      </c>
      <c r="BX71" s="84">
        <v>21</v>
      </c>
      <c r="BY71" s="84">
        <v>32</v>
      </c>
      <c r="BZ71" s="221">
        <v>29.19</v>
      </c>
      <c r="CA71" s="221">
        <v>44.48</v>
      </c>
      <c r="CB71" s="207">
        <f t="shared" si="1"/>
        <v>0.3900000000000001</v>
      </c>
      <c r="CC71" s="84">
        <f t="shared" si="82"/>
        <v>28.898100000000003</v>
      </c>
      <c r="CD71" s="84">
        <f t="shared" si="83"/>
        <v>44.035199999999996</v>
      </c>
      <c r="CE71" s="16">
        <f t="shared" si="84"/>
        <v>0.3761000000000001</v>
      </c>
      <c r="CG71" s="86">
        <v>21</v>
      </c>
      <c r="CH71" s="86">
        <v>25</v>
      </c>
      <c r="CI71" s="222">
        <v>28.455</v>
      </c>
      <c r="CJ71" s="222">
        <v>33.875</v>
      </c>
      <c r="CK71" s="207">
        <f t="shared" si="29"/>
        <v>0.355</v>
      </c>
      <c r="CL71" s="85">
        <f t="shared" si="85"/>
        <v>28.028174999999997</v>
      </c>
      <c r="CM71" s="85">
        <f t="shared" si="86"/>
        <v>33.366875</v>
      </c>
      <c r="CN71" s="16">
        <f t="shared" si="87"/>
        <v>0.33467500000000006</v>
      </c>
      <c r="CP71" s="208">
        <v>18.975</v>
      </c>
      <c r="CQ71" s="208">
        <v>29.7505</v>
      </c>
      <c r="CR71" s="208">
        <v>26.565</v>
      </c>
      <c r="CS71" s="208">
        <v>41.65069999999999</v>
      </c>
      <c r="CT71" s="207">
        <v>0.4</v>
      </c>
      <c r="CV71" s="87">
        <v>16</v>
      </c>
      <c r="CW71" s="87">
        <v>20</v>
      </c>
      <c r="CX71" s="87">
        <f aca="true" t="shared" si="97" ref="CX71:CY76">CV71*1.32</f>
        <v>21.12</v>
      </c>
      <c r="CY71" s="87">
        <f t="shared" si="97"/>
        <v>26.400000000000002</v>
      </c>
      <c r="CZ71" s="16">
        <f t="shared" si="88"/>
        <v>0.32000000000000006</v>
      </c>
      <c r="DA71" s="87">
        <f t="shared" si="89"/>
        <v>20.064</v>
      </c>
      <c r="DB71" s="87">
        <f t="shared" si="90"/>
        <v>25.080000000000002</v>
      </c>
      <c r="DC71" s="16">
        <f t="shared" si="91"/>
        <v>0.2540000000000002</v>
      </c>
    </row>
    <row r="72" spans="1:107" ht="14.25">
      <c r="A72" s="6" t="s">
        <v>101</v>
      </c>
      <c r="B72" s="67"/>
      <c r="C72" s="67"/>
      <c r="D72" s="67"/>
      <c r="E72" s="67"/>
      <c r="F72" s="16"/>
      <c r="H72" s="70">
        <v>16</v>
      </c>
      <c r="I72" s="70">
        <v>24</v>
      </c>
      <c r="J72" s="209">
        <f t="shared" si="94"/>
        <v>21.44</v>
      </c>
      <c r="K72" s="209">
        <f t="shared" si="94"/>
        <v>32.160000000000004</v>
      </c>
      <c r="L72" s="207">
        <v>0.34</v>
      </c>
      <c r="M72" s="70">
        <f t="shared" si="67"/>
        <v>21.1184</v>
      </c>
      <c r="N72" s="70">
        <f t="shared" si="68"/>
        <v>31.677600000000005</v>
      </c>
      <c r="O72" s="16">
        <f t="shared" si="69"/>
        <v>0.3199000000000001</v>
      </c>
      <c r="Q72" s="69">
        <v>20</v>
      </c>
      <c r="R72" s="69">
        <v>30</v>
      </c>
      <c r="S72" s="214">
        <v>26.99</v>
      </c>
      <c r="T72" s="214">
        <v>40.48</v>
      </c>
      <c r="U72" s="207">
        <v>0.3494</v>
      </c>
      <c r="V72" s="69">
        <f t="shared" si="70"/>
        <v>26.79</v>
      </c>
      <c r="W72" s="69">
        <f t="shared" si="71"/>
        <v>40.185</v>
      </c>
      <c r="X72" s="16">
        <v>0.3395</v>
      </c>
      <c r="Z72" s="215">
        <v>16.1115</v>
      </c>
      <c r="AA72" s="215">
        <v>21.642999999999997</v>
      </c>
      <c r="AB72" s="216">
        <v>21.888125542472665</v>
      </c>
      <c r="AC72" s="215">
        <v>29.24779158116063</v>
      </c>
      <c r="AD72" s="207">
        <v>0.3544</v>
      </c>
      <c r="AE72" s="257">
        <v>16.1115</v>
      </c>
      <c r="AF72" s="257">
        <v>21.642999999999997</v>
      </c>
      <c r="AG72" s="215">
        <f t="shared" si="72"/>
        <v>21.821415599999998</v>
      </c>
      <c r="AH72" s="215">
        <v>29.24779158116063</v>
      </c>
      <c r="AI72" s="207">
        <f t="shared" si="73"/>
        <v>0.35266543540930595</v>
      </c>
      <c r="AJ72" s="72">
        <f t="shared" si="95"/>
        <v>20.73034482</v>
      </c>
      <c r="AK72" s="72">
        <f t="shared" si="95"/>
        <v>27.7854020021026</v>
      </c>
      <c r="AL72" s="16">
        <f t="shared" si="92"/>
        <v>0.28503216363884065</v>
      </c>
      <c r="AN72" s="78">
        <v>16</v>
      </c>
      <c r="AO72" s="78">
        <v>24</v>
      </c>
      <c r="AP72" s="217">
        <v>21.76</v>
      </c>
      <c r="AQ72" s="217">
        <v>32.64</v>
      </c>
      <c r="AR72" s="207">
        <v>0.36</v>
      </c>
      <c r="AS72" s="78">
        <f t="shared" si="96"/>
        <v>21.216</v>
      </c>
      <c r="AT72" s="78">
        <f t="shared" si="96"/>
        <v>31.824</v>
      </c>
      <c r="AU72" s="16">
        <f t="shared" si="74"/>
        <v>0.32600000000000007</v>
      </c>
      <c r="AW72" s="79">
        <v>22</v>
      </c>
      <c r="AX72" s="79">
        <v>26</v>
      </c>
      <c r="AY72" s="218">
        <v>32.34</v>
      </c>
      <c r="AZ72" s="218">
        <v>38.22</v>
      </c>
      <c r="BA72" s="207">
        <f t="shared" si="75"/>
        <v>0.47</v>
      </c>
      <c r="BB72" s="79">
        <f t="shared" si="76"/>
        <v>30.723000000000003</v>
      </c>
      <c r="BC72" s="79">
        <f t="shared" si="77"/>
        <v>36.309</v>
      </c>
      <c r="BD72" s="16">
        <f t="shared" si="78"/>
        <v>0.39649999999999985</v>
      </c>
      <c r="BF72" s="80">
        <v>16.23</v>
      </c>
      <c r="BG72" s="80">
        <v>20.45</v>
      </c>
      <c r="BH72" s="219">
        <v>22.32</v>
      </c>
      <c r="BI72" s="219">
        <v>28.12</v>
      </c>
      <c r="BJ72" s="207">
        <v>0.375</v>
      </c>
      <c r="BK72" s="80">
        <f aca="true" t="shared" si="98" ref="BK72:BL74">BH72-(BH72*0.025)</f>
        <v>21.762</v>
      </c>
      <c r="BL72" s="80">
        <f t="shared" si="98"/>
        <v>27.417</v>
      </c>
      <c r="BM72" s="16">
        <f>(BK72+BL72)/(BF72+BG72)-1</f>
        <v>0.3407579062159216</v>
      </c>
      <c r="BO72" s="82">
        <v>20</v>
      </c>
      <c r="BP72" s="82">
        <v>25</v>
      </c>
      <c r="BQ72" s="220">
        <v>27</v>
      </c>
      <c r="BR72" s="220">
        <v>33.75</v>
      </c>
      <c r="BS72" s="286">
        <f t="shared" si="0"/>
        <v>0.3500000000000001</v>
      </c>
      <c r="BT72" s="82">
        <f t="shared" si="79"/>
        <v>26.595</v>
      </c>
      <c r="BU72" s="82">
        <f t="shared" si="80"/>
        <v>33.24375</v>
      </c>
      <c r="BV72" s="16">
        <f t="shared" si="81"/>
        <v>0.32975</v>
      </c>
      <c r="BX72" s="84">
        <v>15.75</v>
      </c>
      <c r="BY72" s="84">
        <v>25</v>
      </c>
      <c r="BZ72" s="221">
        <v>21.89</v>
      </c>
      <c r="CA72" s="221">
        <v>34.75</v>
      </c>
      <c r="CB72" s="207">
        <f t="shared" si="1"/>
        <v>0.38993865030674857</v>
      </c>
      <c r="CC72" s="84">
        <f t="shared" si="82"/>
        <v>21.6711</v>
      </c>
      <c r="CD72" s="84">
        <f t="shared" si="83"/>
        <v>34.4025</v>
      </c>
      <c r="CE72" s="16">
        <f t="shared" si="84"/>
        <v>0.3760392638036809</v>
      </c>
      <c r="CG72" s="86">
        <v>19.7</v>
      </c>
      <c r="CH72" s="86">
        <v>21.7</v>
      </c>
      <c r="CI72" s="222">
        <v>26.6935</v>
      </c>
      <c r="CJ72" s="222">
        <v>29.403499999999998</v>
      </c>
      <c r="CK72" s="207">
        <f t="shared" si="29"/>
        <v>0.355</v>
      </c>
      <c r="CL72" s="85">
        <f t="shared" si="85"/>
        <v>26.293097500000002</v>
      </c>
      <c r="CM72" s="85">
        <f t="shared" si="86"/>
        <v>28.962447499999996</v>
      </c>
      <c r="CN72" s="16">
        <f t="shared" si="87"/>
        <v>0.33467500000000006</v>
      </c>
      <c r="CP72" s="208">
        <v>17.732000000000003</v>
      </c>
      <c r="CQ72" s="208">
        <v>27.807</v>
      </c>
      <c r="CR72" s="208">
        <v>24.824800000000003</v>
      </c>
      <c r="CS72" s="208">
        <v>41.710499999999996</v>
      </c>
      <c r="CT72" s="207">
        <v>0.5</v>
      </c>
      <c r="CV72" s="87">
        <v>22</v>
      </c>
      <c r="CW72" s="87">
        <v>28</v>
      </c>
      <c r="CX72" s="87">
        <f t="shared" si="97"/>
        <v>29.040000000000003</v>
      </c>
      <c r="CY72" s="87">
        <f t="shared" si="97"/>
        <v>36.96</v>
      </c>
      <c r="CZ72" s="16">
        <f t="shared" si="88"/>
        <v>0.32000000000000006</v>
      </c>
      <c r="DA72" s="87">
        <f t="shared" si="89"/>
        <v>27.588</v>
      </c>
      <c r="DB72" s="87">
        <f t="shared" si="90"/>
        <v>35.112</v>
      </c>
      <c r="DC72" s="16">
        <f t="shared" si="91"/>
        <v>0.254</v>
      </c>
    </row>
    <row r="73" spans="1:107" ht="14.25">
      <c r="A73" s="6" t="s">
        <v>102</v>
      </c>
      <c r="B73" s="67"/>
      <c r="C73" s="67"/>
      <c r="D73" s="67"/>
      <c r="E73" s="67"/>
      <c r="F73" s="16"/>
      <c r="H73" s="70">
        <v>17</v>
      </c>
      <c r="I73" s="70">
        <v>26</v>
      </c>
      <c r="J73" s="209">
        <f t="shared" si="94"/>
        <v>22.78</v>
      </c>
      <c r="K73" s="209">
        <f t="shared" si="94"/>
        <v>34.84</v>
      </c>
      <c r="L73" s="207">
        <v>0.34</v>
      </c>
      <c r="M73" s="70">
        <f t="shared" si="67"/>
        <v>22.4383</v>
      </c>
      <c r="N73" s="70">
        <f t="shared" si="68"/>
        <v>34.317400000000006</v>
      </c>
      <c r="O73" s="16">
        <f t="shared" si="69"/>
        <v>0.3199000000000001</v>
      </c>
      <c r="Q73" s="69">
        <v>45</v>
      </c>
      <c r="R73" s="69">
        <v>50</v>
      </c>
      <c r="S73" s="214">
        <v>60.73</v>
      </c>
      <c r="T73" s="214">
        <v>67.47</v>
      </c>
      <c r="U73" s="207">
        <v>0.3495</v>
      </c>
      <c r="V73" s="69">
        <f t="shared" si="70"/>
        <v>60.2775</v>
      </c>
      <c r="W73" s="69">
        <f t="shared" si="71"/>
        <v>66.975</v>
      </c>
      <c r="X73" s="16">
        <v>0.3395</v>
      </c>
      <c r="Z73" s="215">
        <v>17.790499999999998</v>
      </c>
      <c r="AA73" s="215">
        <v>23.758999999999997</v>
      </c>
      <c r="AB73" s="216">
        <v>24.12488115222876</v>
      </c>
      <c r="AC73" s="215">
        <v>32.05510426408746</v>
      </c>
      <c r="AD73" s="207">
        <v>0.3521</v>
      </c>
      <c r="AE73" s="257">
        <v>17.790499999999998</v>
      </c>
      <c r="AF73" s="257">
        <v>23.758999999999997</v>
      </c>
      <c r="AG73" s="215">
        <f t="shared" si="72"/>
        <v>24.05453505</v>
      </c>
      <c r="AH73" s="215">
        <v>32.05510426408746</v>
      </c>
      <c r="AI73" s="207">
        <f t="shared" si="73"/>
        <v>0.3504287491807956</v>
      </c>
      <c r="AJ73" s="72">
        <f t="shared" si="95"/>
        <v>22.8518082975</v>
      </c>
      <c r="AK73" s="72">
        <f t="shared" si="95"/>
        <v>30.45234905088309</v>
      </c>
      <c r="AL73" s="16">
        <f t="shared" si="92"/>
        <v>0.28290731172175576</v>
      </c>
      <c r="AN73" s="78">
        <v>17</v>
      </c>
      <c r="AO73" s="78">
        <v>26</v>
      </c>
      <c r="AP73" s="217">
        <v>23.12</v>
      </c>
      <c r="AQ73" s="217">
        <v>35.36</v>
      </c>
      <c r="AR73" s="207">
        <v>0.36</v>
      </c>
      <c r="AS73" s="78">
        <f t="shared" si="96"/>
        <v>22.542</v>
      </c>
      <c r="AT73" s="78">
        <f t="shared" si="96"/>
        <v>34.476</v>
      </c>
      <c r="AU73" s="16">
        <f t="shared" si="74"/>
        <v>0.32600000000000007</v>
      </c>
      <c r="AW73" s="79">
        <v>24</v>
      </c>
      <c r="AX73" s="79">
        <v>28</v>
      </c>
      <c r="AY73" s="218">
        <v>35.28</v>
      </c>
      <c r="AZ73" s="218">
        <v>41.16</v>
      </c>
      <c r="BA73" s="207">
        <f t="shared" si="75"/>
        <v>0.47</v>
      </c>
      <c r="BB73" s="79">
        <f t="shared" si="76"/>
        <v>33.516</v>
      </c>
      <c r="BC73" s="79">
        <f t="shared" si="77"/>
        <v>39.102</v>
      </c>
      <c r="BD73" s="16">
        <f t="shared" si="78"/>
        <v>0.39649999999999985</v>
      </c>
      <c r="BF73" s="80">
        <v>17.43</v>
      </c>
      <c r="BG73" s="80">
        <v>21.56</v>
      </c>
      <c r="BH73" s="219">
        <v>23.97</v>
      </c>
      <c r="BI73" s="219">
        <v>29.65</v>
      </c>
      <c r="BJ73" s="207">
        <v>0.375</v>
      </c>
      <c r="BK73" s="80">
        <f t="shared" si="98"/>
        <v>23.370749999999997</v>
      </c>
      <c r="BL73" s="80">
        <f t="shared" si="98"/>
        <v>28.908749999999998</v>
      </c>
      <c r="BM73" s="16">
        <f>(BK73+BL73)/(BF73+BG73)-1</f>
        <v>0.34084380610412945</v>
      </c>
      <c r="BO73" s="82">
        <v>22</v>
      </c>
      <c r="BP73" s="82">
        <v>27</v>
      </c>
      <c r="BQ73" s="220">
        <v>29.7</v>
      </c>
      <c r="BR73" s="220">
        <v>36.45</v>
      </c>
      <c r="BS73" s="286">
        <f t="shared" si="0"/>
        <v>0.3500000000000001</v>
      </c>
      <c r="BT73" s="82">
        <f t="shared" si="79"/>
        <v>29.2545</v>
      </c>
      <c r="BU73" s="82">
        <f t="shared" si="80"/>
        <v>35.90325</v>
      </c>
      <c r="BV73" s="16">
        <f t="shared" si="81"/>
        <v>0.32974999999999977</v>
      </c>
      <c r="BX73" s="84">
        <v>16.85</v>
      </c>
      <c r="BY73" s="84">
        <v>27</v>
      </c>
      <c r="BZ73" s="221">
        <v>23.42</v>
      </c>
      <c r="CA73" s="221">
        <v>37.53</v>
      </c>
      <c r="CB73" s="207">
        <f t="shared" si="1"/>
        <v>0.3899657924743445</v>
      </c>
      <c r="CC73" s="84">
        <f t="shared" si="82"/>
        <v>23.1858</v>
      </c>
      <c r="CD73" s="84">
        <f t="shared" si="83"/>
        <v>37.1547</v>
      </c>
      <c r="CE73" s="16">
        <f t="shared" si="84"/>
        <v>0.3760661345496008</v>
      </c>
      <c r="CG73" s="86">
        <v>22</v>
      </c>
      <c r="CH73" s="86">
        <v>24</v>
      </c>
      <c r="CI73" s="222">
        <v>29.81</v>
      </c>
      <c r="CJ73" s="222">
        <v>32.519999999999996</v>
      </c>
      <c r="CK73" s="207">
        <f t="shared" si="29"/>
        <v>0.355</v>
      </c>
      <c r="CL73" s="85">
        <f t="shared" si="85"/>
        <v>29.362849999999998</v>
      </c>
      <c r="CM73" s="85">
        <f t="shared" si="86"/>
        <v>32.032199999999996</v>
      </c>
      <c r="CN73" s="16">
        <f t="shared" si="87"/>
        <v>0.33467500000000006</v>
      </c>
      <c r="CP73" s="208">
        <v>18.975</v>
      </c>
      <c r="CQ73" s="208">
        <v>29.7505</v>
      </c>
      <c r="CR73" s="208">
        <v>26.565</v>
      </c>
      <c r="CS73" s="208">
        <v>44.62575</v>
      </c>
      <c r="CT73" s="207">
        <v>0.5</v>
      </c>
      <c r="CV73" s="87">
        <v>26</v>
      </c>
      <c r="CW73" s="87">
        <v>32</v>
      </c>
      <c r="CX73" s="87">
        <f t="shared" si="97"/>
        <v>34.32</v>
      </c>
      <c r="CY73" s="87">
        <f t="shared" si="97"/>
        <v>42.24</v>
      </c>
      <c r="CZ73" s="16">
        <f t="shared" si="88"/>
        <v>0.32000000000000006</v>
      </c>
      <c r="DA73" s="87">
        <f t="shared" si="89"/>
        <v>32.604</v>
      </c>
      <c r="DB73" s="87">
        <f t="shared" si="90"/>
        <v>40.128</v>
      </c>
      <c r="DC73" s="16">
        <f t="shared" si="91"/>
        <v>0.254</v>
      </c>
    </row>
    <row r="74" spans="1:107" ht="14.25">
      <c r="A74" s="6" t="s">
        <v>103</v>
      </c>
      <c r="B74" s="67"/>
      <c r="C74" s="67"/>
      <c r="D74" s="67"/>
      <c r="E74" s="67"/>
      <c r="F74" s="16"/>
      <c r="H74" s="70">
        <v>22</v>
      </c>
      <c r="I74" s="70">
        <v>34</v>
      </c>
      <c r="J74" s="209">
        <f t="shared" si="94"/>
        <v>29.48</v>
      </c>
      <c r="K74" s="209">
        <f t="shared" si="94"/>
        <v>45.56</v>
      </c>
      <c r="L74" s="207">
        <v>0.34</v>
      </c>
      <c r="M74" s="70">
        <f t="shared" si="67"/>
        <v>29.0378</v>
      </c>
      <c r="N74" s="70">
        <f t="shared" si="68"/>
        <v>44.8766</v>
      </c>
      <c r="O74" s="16">
        <f t="shared" si="69"/>
        <v>0.3199000000000001</v>
      </c>
      <c r="Q74" s="69">
        <v>50</v>
      </c>
      <c r="R74" s="69">
        <v>70</v>
      </c>
      <c r="S74" s="214">
        <v>67.47</v>
      </c>
      <c r="T74" s="214">
        <v>94.46</v>
      </c>
      <c r="U74" s="207">
        <v>0.3494</v>
      </c>
      <c r="V74" s="69">
        <f t="shared" si="70"/>
        <v>66.975</v>
      </c>
      <c r="W74" s="69">
        <f t="shared" si="71"/>
        <v>93.765</v>
      </c>
      <c r="X74" s="16">
        <v>0.3395</v>
      </c>
      <c r="Z74" s="215">
        <v>19.458000000000002</v>
      </c>
      <c r="AA74" s="215">
        <v>25.783</v>
      </c>
      <c r="AB74" s="216">
        <v>26.34631651808242</v>
      </c>
      <c r="AC74" s="215">
        <v>34.740359873843566</v>
      </c>
      <c r="AD74" s="207">
        <v>0.3503</v>
      </c>
      <c r="AE74" s="257">
        <v>19.458000000000002</v>
      </c>
      <c r="AF74" s="257">
        <v>25.783</v>
      </c>
      <c r="AG74" s="215">
        <f t="shared" si="72"/>
        <v>26.2741374</v>
      </c>
      <c r="AH74" s="215">
        <v>34.740359873843566</v>
      </c>
      <c r="AI74" s="207">
        <f t="shared" si="73"/>
        <v>0.34865492084267746</v>
      </c>
      <c r="AJ74" s="72">
        <f t="shared" si="95"/>
        <v>24.96043053</v>
      </c>
      <c r="AK74" s="72">
        <f t="shared" si="95"/>
        <v>33.00334188015139</v>
      </c>
      <c r="AL74" s="16">
        <f t="shared" si="92"/>
        <v>0.2812221748005437</v>
      </c>
      <c r="AN74" s="78">
        <v>22</v>
      </c>
      <c r="AO74" s="78">
        <v>30</v>
      </c>
      <c r="AP74" s="217">
        <v>29.92</v>
      </c>
      <c r="AQ74" s="217">
        <v>40.8</v>
      </c>
      <c r="AR74" s="207">
        <v>0.36</v>
      </c>
      <c r="AS74" s="78">
        <f t="shared" si="96"/>
        <v>29.172</v>
      </c>
      <c r="AT74" s="78">
        <f t="shared" si="96"/>
        <v>39.779999999999994</v>
      </c>
      <c r="AU74" s="16">
        <f t="shared" si="74"/>
        <v>0.32600000000000007</v>
      </c>
      <c r="AW74" s="79">
        <v>26</v>
      </c>
      <c r="AX74" s="79">
        <v>30</v>
      </c>
      <c r="AY74" s="218">
        <v>38.22</v>
      </c>
      <c r="AZ74" s="218">
        <v>44.1</v>
      </c>
      <c r="BA74" s="207">
        <f t="shared" si="75"/>
        <v>0.47</v>
      </c>
      <c r="BB74" s="79">
        <f t="shared" si="76"/>
        <v>36.309</v>
      </c>
      <c r="BC74" s="79">
        <f t="shared" si="77"/>
        <v>41.895</v>
      </c>
      <c r="BD74" s="16">
        <f t="shared" si="78"/>
        <v>0.3965000000000001</v>
      </c>
      <c r="BF74" s="80">
        <v>22.56</v>
      </c>
      <c r="BG74" s="80">
        <v>25.45</v>
      </c>
      <c r="BH74" s="219">
        <v>31.02</v>
      </c>
      <c r="BI74" s="219">
        <v>34.99</v>
      </c>
      <c r="BJ74" s="207">
        <v>0.375</v>
      </c>
      <c r="BK74" s="80">
        <f t="shared" si="98"/>
        <v>30.2445</v>
      </c>
      <c r="BL74" s="80">
        <f t="shared" si="98"/>
        <v>34.11525</v>
      </c>
      <c r="BM74" s="16">
        <f>(BK74+BL74)/(BF74+BG74)-1</f>
        <v>0.3405488439908355</v>
      </c>
      <c r="BO74" s="82">
        <v>25</v>
      </c>
      <c r="BP74" s="82">
        <v>29</v>
      </c>
      <c r="BQ74" s="220">
        <v>33.75</v>
      </c>
      <c r="BR74" s="220">
        <v>39.15</v>
      </c>
      <c r="BS74" s="286">
        <f t="shared" si="0"/>
        <v>0.3500000000000001</v>
      </c>
      <c r="BT74" s="82">
        <f t="shared" si="79"/>
        <v>33.24375</v>
      </c>
      <c r="BU74" s="82">
        <f t="shared" si="80"/>
        <v>38.56275</v>
      </c>
      <c r="BV74" s="16">
        <f t="shared" si="81"/>
        <v>0.32975</v>
      </c>
      <c r="BX74" s="84">
        <v>22.05</v>
      </c>
      <c r="BY74" s="84">
        <v>33.5</v>
      </c>
      <c r="BZ74" s="221">
        <v>30.65</v>
      </c>
      <c r="CA74" s="221">
        <v>46.56</v>
      </c>
      <c r="CB74" s="207">
        <f t="shared" si="1"/>
        <v>0.3899189918991901</v>
      </c>
      <c r="CC74" s="84">
        <f t="shared" si="82"/>
        <v>30.3435</v>
      </c>
      <c r="CD74" s="84">
        <f t="shared" si="83"/>
        <v>46.0944</v>
      </c>
      <c r="CE74" s="16">
        <f t="shared" si="84"/>
        <v>0.37601980198019813</v>
      </c>
      <c r="CG74" s="86">
        <v>27</v>
      </c>
      <c r="CH74" s="86">
        <v>30</v>
      </c>
      <c r="CI74" s="222">
        <v>36.585</v>
      </c>
      <c r="CJ74" s="222">
        <v>40.65</v>
      </c>
      <c r="CK74" s="207">
        <f t="shared" si="29"/>
        <v>0.355</v>
      </c>
      <c r="CL74" s="85">
        <f t="shared" si="85"/>
        <v>36.036225</v>
      </c>
      <c r="CM74" s="85">
        <f t="shared" si="86"/>
        <v>40.04025</v>
      </c>
      <c r="CN74" s="16">
        <f t="shared" si="87"/>
        <v>0.33467500000000006</v>
      </c>
      <c r="CP74" s="208">
        <v>24.871000000000002</v>
      </c>
      <c r="CQ74" s="208">
        <v>39.007999999999996</v>
      </c>
      <c r="CR74" s="208">
        <v>34.8194</v>
      </c>
      <c r="CS74" s="208">
        <v>58.51199999999999</v>
      </c>
      <c r="CT74" s="207">
        <v>0.5</v>
      </c>
      <c r="CV74" s="87">
        <v>30</v>
      </c>
      <c r="CW74" s="87">
        <v>36</v>
      </c>
      <c r="CX74" s="87">
        <f t="shared" si="97"/>
        <v>39.6</v>
      </c>
      <c r="CY74" s="87">
        <f t="shared" si="97"/>
        <v>47.52</v>
      </c>
      <c r="CZ74" s="16">
        <f t="shared" si="88"/>
        <v>0.32000000000000006</v>
      </c>
      <c r="DA74" s="87">
        <f t="shared" si="89"/>
        <v>37.620000000000005</v>
      </c>
      <c r="DB74" s="87">
        <f t="shared" si="90"/>
        <v>45.144000000000005</v>
      </c>
      <c r="DC74" s="16">
        <f t="shared" si="91"/>
        <v>0.2540000000000002</v>
      </c>
    </row>
    <row r="75" spans="1:107" ht="14.25">
      <c r="A75" s="6" t="s">
        <v>104</v>
      </c>
      <c r="B75" s="67"/>
      <c r="C75" s="67"/>
      <c r="D75" s="67"/>
      <c r="E75" s="67"/>
      <c r="F75" s="16"/>
      <c r="H75" s="70">
        <v>18</v>
      </c>
      <c r="I75" s="70">
        <v>22</v>
      </c>
      <c r="J75" s="209">
        <f t="shared" si="94"/>
        <v>24.12</v>
      </c>
      <c r="K75" s="209">
        <f t="shared" si="94"/>
        <v>29.48</v>
      </c>
      <c r="L75" s="207">
        <v>0.34</v>
      </c>
      <c r="M75" s="70">
        <f t="shared" si="67"/>
        <v>23.758200000000002</v>
      </c>
      <c r="N75" s="70">
        <f t="shared" si="68"/>
        <v>29.0378</v>
      </c>
      <c r="O75" s="16">
        <f t="shared" si="69"/>
        <v>0.3199000000000001</v>
      </c>
      <c r="Q75" s="69">
        <v>20</v>
      </c>
      <c r="R75" s="69">
        <v>30</v>
      </c>
      <c r="S75" s="214">
        <v>26.99</v>
      </c>
      <c r="T75" s="214">
        <v>40.48</v>
      </c>
      <c r="U75" s="207">
        <v>0.3494</v>
      </c>
      <c r="V75" s="69">
        <f t="shared" si="70"/>
        <v>26.79</v>
      </c>
      <c r="W75" s="69">
        <f t="shared" si="71"/>
        <v>40.185</v>
      </c>
      <c r="X75" s="16">
        <v>0.3395</v>
      </c>
      <c r="Z75" s="215">
        <v>20.400999999999996</v>
      </c>
      <c r="AA75" s="215">
        <v>28.9685</v>
      </c>
      <c r="AB75" s="216">
        <v>27.600021093355753</v>
      </c>
      <c r="AC75" s="215">
        <v>38.96658603238014</v>
      </c>
      <c r="AD75" s="207">
        <v>0.3483</v>
      </c>
      <c r="AE75" s="257">
        <v>19</v>
      </c>
      <c r="AF75" s="257">
        <v>28.9685</v>
      </c>
      <c r="AG75" s="215">
        <f t="shared" si="72"/>
        <v>25.6177</v>
      </c>
      <c r="AH75" s="215">
        <v>38.96658603238014</v>
      </c>
      <c r="AI75" s="207">
        <f t="shared" si="73"/>
        <v>0.34638952713510185</v>
      </c>
      <c r="AJ75" s="72">
        <f t="shared" si="95"/>
        <v>24.336814999999998</v>
      </c>
      <c r="AK75" s="72">
        <f t="shared" si="95"/>
        <v>37.01825673076114</v>
      </c>
      <c r="AL75" s="16">
        <f t="shared" si="92"/>
        <v>0.279070050778347</v>
      </c>
      <c r="AN75" s="78">
        <v>16</v>
      </c>
      <c r="AO75" s="78">
        <v>20</v>
      </c>
      <c r="AP75" s="217">
        <v>21.76</v>
      </c>
      <c r="AQ75" s="217">
        <v>27.2</v>
      </c>
      <c r="AR75" s="207">
        <v>0.36</v>
      </c>
      <c r="AS75" s="78">
        <f t="shared" si="96"/>
        <v>21.216</v>
      </c>
      <c r="AT75" s="78">
        <f t="shared" si="96"/>
        <v>26.52</v>
      </c>
      <c r="AU75" s="16">
        <f t="shared" si="74"/>
        <v>0.32600000000000007</v>
      </c>
      <c r="AW75" s="79">
        <v>18</v>
      </c>
      <c r="AX75" s="79">
        <v>21</v>
      </c>
      <c r="AY75" s="218">
        <v>26.46</v>
      </c>
      <c r="AZ75" s="218">
        <v>30.869999999999997</v>
      </c>
      <c r="BA75" s="207">
        <f t="shared" si="75"/>
        <v>0.47</v>
      </c>
      <c r="BB75" s="79">
        <f t="shared" si="76"/>
        <v>25.137</v>
      </c>
      <c r="BC75" s="79">
        <f t="shared" si="77"/>
        <v>29.326499999999996</v>
      </c>
      <c r="BD75" s="16">
        <f t="shared" si="78"/>
        <v>0.39649999999999985</v>
      </c>
      <c r="BF75" s="380" t="s">
        <v>387</v>
      </c>
      <c r="BG75" s="381"/>
      <c r="BH75" s="381"/>
      <c r="BI75" s="381"/>
      <c r="BJ75" s="381"/>
      <c r="BK75" s="381"/>
      <c r="BL75" s="381"/>
      <c r="BM75" s="382"/>
      <c r="BO75" s="82">
        <v>16</v>
      </c>
      <c r="BP75" s="82">
        <v>20</v>
      </c>
      <c r="BQ75" s="220">
        <v>21.6</v>
      </c>
      <c r="BR75" s="220">
        <v>27</v>
      </c>
      <c r="BS75" s="286">
        <f t="shared" si="0"/>
        <v>0.3500000000000001</v>
      </c>
      <c r="BT75" s="82">
        <f t="shared" si="79"/>
        <v>21.276</v>
      </c>
      <c r="BU75" s="82">
        <f t="shared" si="80"/>
        <v>26.595</v>
      </c>
      <c r="BV75" s="16">
        <f t="shared" si="81"/>
        <v>0.32974999999999977</v>
      </c>
      <c r="BX75" s="84">
        <v>19.25</v>
      </c>
      <c r="BY75" s="84">
        <v>25</v>
      </c>
      <c r="BZ75" s="221">
        <v>26.68</v>
      </c>
      <c r="CA75" s="221">
        <v>34.75</v>
      </c>
      <c r="CB75" s="207">
        <f t="shared" si="1"/>
        <v>0.3882485875706214</v>
      </c>
      <c r="CC75" s="84">
        <f t="shared" si="82"/>
        <v>26.4132</v>
      </c>
      <c r="CD75" s="84">
        <f t="shared" si="83"/>
        <v>34.4025</v>
      </c>
      <c r="CE75" s="16">
        <f t="shared" si="84"/>
        <v>0.37436610169491535</v>
      </c>
      <c r="CG75" s="86">
        <v>17</v>
      </c>
      <c r="CH75" s="86">
        <v>20</v>
      </c>
      <c r="CI75" s="222">
        <v>23.035</v>
      </c>
      <c r="CJ75" s="222">
        <v>27.1</v>
      </c>
      <c r="CK75" s="207">
        <f t="shared" si="29"/>
        <v>0.3550000000000002</v>
      </c>
      <c r="CL75" s="85">
        <f t="shared" si="85"/>
        <v>22.689475</v>
      </c>
      <c r="CM75" s="85">
        <f t="shared" si="86"/>
        <v>26.6935</v>
      </c>
      <c r="CN75" s="16">
        <f t="shared" si="87"/>
        <v>0.33467500000000006</v>
      </c>
      <c r="CP75" s="208">
        <v>15.400000000000002</v>
      </c>
      <c r="CQ75" s="208">
        <v>26.162499999999998</v>
      </c>
      <c r="CR75" s="208">
        <v>21.560000000000002</v>
      </c>
      <c r="CS75" s="208">
        <v>35.319375</v>
      </c>
      <c r="CT75" s="207">
        <v>0.35</v>
      </c>
      <c r="CV75" s="87">
        <v>22</v>
      </c>
      <c r="CW75" s="87">
        <v>28</v>
      </c>
      <c r="CX75" s="87">
        <f t="shared" si="97"/>
        <v>29.040000000000003</v>
      </c>
      <c r="CY75" s="87">
        <f t="shared" si="97"/>
        <v>36.96</v>
      </c>
      <c r="CZ75" s="16">
        <f t="shared" si="88"/>
        <v>0.32000000000000006</v>
      </c>
      <c r="DA75" s="87">
        <f t="shared" si="89"/>
        <v>27.588</v>
      </c>
      <c r="DB75" s="87">
        <f t="shared" si="90"/>
        <v>35.112</v>
      </c>
      <c r="DC75" s="16">
        <f t="shared" si="91"/>
        <v>0.254</v>
      </c>
    </row>
    <row r="76" spans="1:107" ht="14.25">
      <c r="A76" s="3" t="s">
        <v>105</v>
      </c>
      <c r="B76" s="67"/>
      <c r="C76" s="67"/>
      <c r="D76" s="67"/>
      <c r="E76" s="67"/>
      <c r="F76" s="16"/>
      <c r="H76" s="70">
        <v>11</v>
      </c>
      <c r="I76" s="70">
        <v>15</v>
      </c>
      <c r="J76" s="209">
        <f t="shared" si="94"/>
        <v>14.74</v>
      </c>
      <c r="K76" s="209">
        <f t="shared" si="94"/>
        <v>20.1</v>
      </c>
      <c r="L76" s="207">
        <v>0.34</v>
      </c>
      <c r="M76" s="70">
        <f t="shared" si="67"/>
        <v>14.5189</v>
      </c>
      <c r="N76" s="70">
        <f t="shared" si="68"/>
        <v>19.7985</v>
      </c>
      <c r="O76" s="16">
        <f t="shared" si="69"/>
        <v>0.3199000000000001</v>
      </c>
      <c r="Q76" s="69">
        <v>16</v>
      </c>
      <c r="R76" s="69">
        <v>25</v>
      </c>
      <c r="S76" s="214">
        <v>21.59</v>
      </c>
      <c r="T76" s="214">
        <v>33.74</v>
      </c>
      <c r="U76" s="207">
        <v>0.3495</v>
      </c>
      <c r="V76" s="69">
        <f t="shared" si="70"/>
        <v>21.432000000000002</v>
      </c>
      <c r="W76" s="69">
        <f t="shared" si="71"/>
        <v>33.4875</v>
      </c>
      <c r="X76" s="16">
        <v>0.3395</v>
      </c>
      <c r="Z76" s="215">
        <v>26.3925</v>
      </c>
      <c r="AA76" s="215">
        <v>38.329499999999996</v>
      </c>
      <c r="AB76" s="216">
        <v>35.54898798359966</v>
      </c>
      <c r="AC76" s="215">
        <v>51.385893227502095</v>
      </c>
      <c r="AD76" s="207">
        <v>0.3432</v>
      </c>
      <c r="AE76" s="257">
        <v>12</v>
      </c>
      <c r="AF76" s="257">
        <v>38.329499999999996</v>
      </c>
      <c r="AG76" s="215">
        <f t="shared" si="72"/>
        <v>16.1184</v>
      </c>
      <c r="AH76" s="215">
        <v>51.385893227502095</v>
      </c>
      <c r="AI76" s="207">
        <f t="shared" si="73"/>
        <v>0.341247046513518</v>
      </c>
      <c r="AJ76" s="72">
        <f t="shared" si="95"/>
        <v>15.31248</v>
      </c>
      <c r="AK76" s="72">
        <f t="shared" si="95"/>
        <v>48.81659856612699</v>
      </c>
      <c r="AL76" s="16">
        <f t="shared" si="92"/>
        <v>0.2741846941878421</v>
      </c>
      <c r="AN76" s="78">
        <v>10</v>
      </c>
      <c r="AO76" s="78">
        <v>12</v>
      </c>
      <c r="AP76" s="217">
        <v>13.6</v>
      </c>
      <c r="AQ76" s="217">
        <v>16.32</v>
      </c>
      <c r="AR76" s="207">
        <v>0.36</v>
      </c>
      <c r="AS76" s="78">
        <f t="shared" si="96"/>
        <v>13.26</v>
      </c>
      <c r="AT76" s="78">
        <f t="shared" si="96"/>
        <v>15.912</v>
      </c>
      <c r="AU76" s="16">
        <f t="shared" si="74"/>
        <v>0.32600000000000007</v>
      </c>
      <c r="AW76" s="79">
        <v>11</v>
      </c>
      <c r="AX76" s="79">
        <v>14.5</v>
      </c>
      <c r="AY76" s="218">
        <v>16.17</v>
      </c>
      <c r="AZ76" s="218">
        <v>21.31</v>
      </c>
      <c r="BA76" s="207">
        <f t="shared" si="75"/>
        <v>0.4698039215686276</v>
      </c>
      <c r="BB76" s="79">
        <f t="shared" si="76"/>
        <v>15.361500000000001</v>
      </c>
      <c r="BC76" s="79">
        <f t="shared" si="77"/>
        <v>20.2445</v>
      </c>
      <c r="BD76" s="16">
        <f t="shared" si="78"/>
        <v>0.39631372549019606</v>
      </c>
      <c r="BF76" s="380" t="s">
        <v>387</v>
      </c>
      <c r="BG76" s="381"/>
      <c r="BH76" s="381"/>
      <c r="BI76" s="381"/>
      <c r="BJ76" s="381"/>
      <c r="BK76" s="381"/>
      <c r="BL76" s="381"/>
      <c r="BM76" s="382"/>
      <c r="BO76" s="82">
        <v>14</v>
      </c>
      <c r="BP76" s="82">
        <v>19</v>
      </c>
      <c r="BQ76" s="220">
        <v>18.9</v>
      </c>
      <c r="BR76" s="220">
        <v>25.65</v>
      </c>
      <c r="BS76" s="286">
        <f t="shared" si="0"/>
        <v>0.34999999999999987</v>
      </c>
      <c r="BT76" s="82">
        <f t="shared" si="79"/>
        <v>18.6165</v>
      </c>
      <c r="BU76" s="82">
        <f t="shared" si="80"/>
        <v>25.265249999999998</v>
      </c>
      <c r="BV76" s="16">
        <f t="shared" si="81"/>
        <v>0.32975</v>
      </c>
      <c r="BX76" s="84">
        <v>11.6</v>
      </c>
      <c r="BY76" s="84">
        <v>18</v>
      </c>
      <c r="BZ76" s="221">
        <v>16.12</v>
      </c>
      <c r="CA76" s="221">
        <v>25.02</v>
      </c>
      <c r="CB76" s="207">
        <f t="shared" si="1"/>
        <v>0.3898648648648648</v>
      </c>
      <c r="CC76" s="84">
        <f t="shared" si="82"/>
        <v>15.9588</v>
      </c>
      <c r="CD76" s="84">
        <f t="shared" si="83"/>
        <v>24.7698</v>
      </c>
      <c r="CE76" s="16">
        <f t="shared" si="84"/>
        <v>0.37596621621621606</v>
      </c>
      <c r="CG76" s="86">
        <v>10.5</v>
      </c>
      <c r="CH76" s="86">
        <v>13</v>
      </c>
      <c r="CI76" s="222">
        <v>14.2275</v>
      </c>
      <c r="CJ76" s="222">
        <v>17.615</v>
      </c>
      <c r="CK76" s="207">
        <f t="shared" si="29"/>
        <v>0.355</v>
      </c>
      <c r="CL76" s="85">
        <f t="shared" si="85"/>
        <v>14.014087499999999</v>
      </c>
      <c r="CM76" s="85">
        <f t="shared" si="86"/>
        <v>17.350775</v>
      </c>
      <c r="CN76" s="16">
        <f t="shared" si="87"/>
        <v>0.33467499999999983</v>
      </c>
      <c r="CP76" s="208"/>
      <c r="CQ76" s="208"/>
      <c r="CR76" s="208"/>
      <c r="CS76" s="208"/>
      <c r="CT76" s="207"/>
      <c r="CV76" s="87">
        <v>9</v>
      </c>
      <c r="CW76" s="87">
        <v>12</v>
      </c>
      <c r="CX76" s="87">
        <f t="shared" si="97"/>
        <v>11.88</v>
      </c>
      <c r="CY76" s="87">
        <f t="shared" si="97"/>
        <v>15.84</v>
      </c>
      <c r="CZ76" s="16">
        <f t="shared" si="88"/>
        <v>0.31999999999999984</v>
      </c>
      <c r="DA76" s="87">
        <f t="shared" si="89"/>
        <v>11.286000000000001</v>
      </c>
      <c r="DB76" s="87">
        <f t="shared" si="90"/>
        <v>15.048</v>
      </c>
      <c r="DC76" s="16">
        <f t="shared" si="91"/>
        <v>0.2540000000000002</v>
      </c>
    </row>
    <row r="77" spans="1:107" ht="14.25">
      <c r="A77" s="4" t="s">
        <v>405</v>
      </c>
      <c r="B77" s="354"/>
      <c r="C77" s="355"/>
      <c r="D77" s="355"/>
      <c r="E77" s="355"/>
      <c r="F77" s="356"/>
      <c r="H77" s="354"/>
      <c r="I77" s="355"/>
      <c r="J77" s="355"/>
      <c r="K77" s="355"/>
      <c r="L77" s="355"/>
      <c r="M77" s="355"/>
      <c r="N77" s="355"/>
      <c r="O77" s="356"/>
      <c r="Q77" s="354"/>
      <c r="R77" s="355"/>
      <c r="S77" s="355"/>
      <c r="T77" s="355"/>
      <c r="U77" s="355"/>
      <c r="V77" s="355"/>
      <c r="W77" s="355"/>
      <c r="X77" s="356"/>
      <c r="Z77" s="375"/>
      <c r="AA77" s="376"/>
      <c r="AB77" s="376"/>
      <c r="AC77" s="376"/>
      <c r="AD77" s="376"/>
      <c r="AE77" s="372"/>
      <c r="AF77" s="372"/>
      <c r="AG77" s="372"/>
      <c r="AH77" s="372"/>
      <c r="AI77" s="372"/>
      <c r="AJ77" s="354"/>
      <c r="AK77" s="355"/>
      <c r="AL77" s="355"/>
      <c r="AN77" s="354"/>
      <c r="AO77" s="355"/>
      <c r="AP77" s="355"/>
      <c r="AQ77" s="355"/>
      <c r="AR77" s="355"/>
      <c r="AS77" s="355"/>
      <c r="AT77" s="355"/>
      <c r="AU77" s="356"/>
      <c r="AW77" s="354"/>
      <c r="AX77" s="355"/>
      <c r="AY77" s="355"/>
      <c r="AZ77" s="355"/>
      <c r="BA77" s="355"/>
      <c r="BB77" s="355"/>
      <c r="BC77" s="355"/>
      <c r="BD77" s="356"/>
      <c r="BF77" s="354"/>
      <c r="BG77" s="355"/>
      <c r="BH77" s="355"/>
      <c r="BI77" s="355"/>
      <c r="BJ77" s="355"/>
      <c r="BK77" s="355"/>
      <c r="BL77" s="355"/>
      <c r="BM77" s="356"/>
      <c r="BO77" s="354"/>
      <c r="BP77" s="355"/>
      <c r="BQ77" s="355"/>
      <c r="BR77" s="355"/>
      <c r="BS77" s="355"/>
      <c r="BT77" s="355"/>
      <c r="BU77" s="355"/>
      <c r="BV77" s="356"/>
      <c r="BX77" s="354"/>
      <c r="BY77" s="355"/>
      <c r="BZ77" s="355"/>
      <c r="CA77" s="355"/>
      <c r="CB77" s="355"/>
      <c r="CC77" s="355"/>
      <c r="CD77" s="355"/>
      <c r="CE77" s="356"/>
      <c r="CG77" s="195"/>
      <c r="CH77" s="196"/>
      <c r="CI77" s="196"/>
      <c r="CJ77" s="196"/>
      <c r="CK77" s="196"/>
      <c r="CL77" s="204"/>
      <c r="CM77" s="204"/>
      <c r="CN77" s="194"/>
      <c r="CP77" s="375"/>
      <c r="CQ77" s="376"/>
      <c r="CR77" s="376"/>
      <c r="CS77" s="376"/>
      <c r="CT77" s="402"/>
      <c r="CV77" s="354"/>
      <c r="CW77" s="355"/>
      <c r="CX77" s="355"/>
      <c r="CY77" s="355"/>
      <c r="CZ77" s="355"/>
      <c r="DA77" s="355"/>
      <c r="DB77" s="355"/>
      <c r="DC77" s="356"/>
    </row>
    <row r="78" spans="1:107" ht="14.25">
      <c r="A78" s="3" t="s">
        <v>404</v>
      </c>
      <c r="B78" s="67"/>
      <c r="C78" s="67"/>
      <c r="D78" s="67"/>
      <c r="E78" s="67"/>
      <c r="F78" s="16"/>
      <c r="H78" s="70">
        <v>20</v>
      </c>
      <c r="I78" s="70">
        <v>25</v>
      </c>
      <c r="J78" s="70">
        <v>26.8</v>
      </c>
      <c r="K78" s="70">
        <v>33.5</v>
      </c>
      <c r="L78" s="16">
        <f>(J78+K78)/(H78+I78)-1</f>
        <v>0.33999999999999986</v>
      </c>
      <c r="M78" s="70">
        <v>26.8</v>
      </c>
      <c r="N78" s="70">
        <v>33.5</v>
      </c>
      <c r="O78" s="16">
        <f t="shared" si="69"/>
        <v>0.33999999999999986</v>
      </c>
      <c r="P78" s="260"/>
      <c r="Q78" s="69"/>
      <c r="R78" s="69"/>
      <c r="S78" s="69"/>
      <c r="T78" s="69"/>
      <c r="U78" s="16"/>
      <c r="V78" s="69"/>
      <c r="W78" s="69"/>
      <c r="X78" s="16"/>
      <c r="Z78" s="257"/>
      <c r="AA78" s="257"/>
      <c r="AB78" s="72"/>
      <c r="AC78" s="257"/>
      <c r="AD78" s="16"/>
      <c r="AE78" s="257"/>
      <c r="AF78" s="257"/>
      <c r="AG78" s="257"/>
      <c r="AH78" s="257"/>
      <c r="AI78" s="16"/>
      <c r="AJ78" s="72"/>
      <c r="AK78" s="72"/>
      <c r="AL78" s="16"/>
      <c r="AN78" s="78">
        <v>20</v>
      </c>
      <c r="AO78" s="78">
        <v>25</v>
      </c>
      <c r="AP78" s="78">
        <v>27.2</v>
      </c>
      <c r="AQ78" s="78">
        <v>34</v>
      </c>
      <c r="AR78" s="16">
        <f>(AP78+AQ78)/(AN78+AO78)-1</f>
        <v>0.3600000000000001</v>
      </c>
      <c r="AS78" s="78">
        <v>27.2</v>
      </c>
      <c r="AT78" s="78">
        <v>34</v>
      </c>
      <c r="AU78" s="16">
        <f>(AS78+AT78)/(AN78+AO78)-1</f>
        <v>0.3600000000000001</v>
      </c>
      <c r="AW78" s="79"/>
      <c r="AX78" s="79"/>
      <c r="AY78" s="79"/>
      <c r="AZ78" s="79"/>
      <c r="BA78" s="16"/>
      <c r="BB78" s="79"/>
      <c r="BC78" s="79"/>
      <c r="BD78" s="16"/>
      <c r="BF78" s="261">
        <v>19.5</v>
      </c>
      <c r="BG78" s="261">
        <v>24</v>
      </c>
      <c r="BH78" s="261">
        <v>27.885</v>
      </c>
      <c r="BI78" s="261">
        <v>34.32</v>
      </c>
      <c r="BJ78" s="16">
        <f>(BH78+BI78)/(BF78+BG78)-1</f>
        <v>0.42999999999999994</v>
      </c>
      <c r="BK78" s="261">
        <v>27.885</v>
      </c>
      <c r="BL78" s="261">
        <v>34.32</v>
      </c>
      <c r="BM78" s="16">
        <f>(BK78+BL78)/(BF78+BG78)-1</f>
        <v>0.42999999999999994</v>
      </c>
      <c r="BO78" s="82">
        <v>38.5</v>
      </c>
      <c r="BP78" s="82">
        <v>41</v>
      </c>
      <c r="BQ78" s="82">
        <v>60</v>
      </c>
      <c r="BR78" s="82">
        <v>65</v>
      </c>
      <c r="BS78" s="287">
        <f>(BQ78+BR78)/(BO78+BP78)-1</f>
        <v>0.5723270440251573</v>
      </c>
      <c r="BT78" s="82">
        <v>60</v>
      </c>
      <c r="BU78" s="82">
        <v>65</v>
      </c>
      <c r="BV78" s="16">
        <f t="shared" si="81"/>
        <v>0.5723270440251573</v>
      </c>
      <c r="BX78" s="84">
        <v>21.93</v>
      </c>
      <c r="BY78" s="84">
        <v>27.75</v>
      </c>
      <c r="BZ78" s="84">
        <v>30.7</v>
      </c>
      <c r="CA78" s="84">
        <v>38.85</v>
      </c>
      <c r="CB78" s="16">
        <f>(BZ78+CA78)/(BX78+BY78)-1</f>
        <v>0.3999597423510466</v>
      </c>
      <c r="CC78" s="84">
        <v>30.7</v>
      </c>
      <c r="CD78" s="84">
        <v>38.85</v>
      </c>
      <c r="CE78" s="16">
        <f t="shared" si="84"/>
        <v>0.3999597423510466</v>
      </c>
      <c r="CG78" s="258">
        <v>21.15</v>
      </c>
      <c r="CH78" s="258">
        <v>28.19</v>
      </c>
      <c r="CI78" s="258">
        <v>28.66</v>
      </c>
      <c r="CJ78" s="258">
        <v>38.2</v>
      </c>
      <c r="CK78" s="16">
        <f>(CI78+CJ78)/(CG78+CH78)-1</f>
        <v>0.355087150385083</v>
      </c>
      <c r="CL78" s="258">
        <v>28.66</v>
      </c>
      <c r="CM78" s="258">
        <v>38.2</v>
      </c>
      <c r="CN78" s="16">
        <f t="shared" si="87"/>
        <v>0.355087150385083</v>
      </c>
      <c r="CP78" s="259"/>
      <c r="CQ78" s="259"/>
      <c r="CR78" s="259"/>
      <c r="CS78" s="259"/>
      <c r="CT78" s="16"/>
      <c r="CV78" s="87">
        <v>25</v>
      </c>
      <c r="CW78" s="87">
        <v>29</v>
      </c>
      <c r="CX78" s="87">
        <v>33</v>
      </c>
      <c r="CY78" s="87">
        <v>38.28</v>
      </c>
      <c r="CZ78" s="16">
        <f>(CX78+CY78)/(CV78+CW78)-1</f>
        <v>0.32000000000000006</v>
      </c>
      <c r="DA78" s="87">
        <v>33</v>
      </c>
      <c r="DB78" s="87">
        <v>38.28</v>
      </c>
      <c r="DC78" s="16">
        <f t="shared" si="91"/>
        <v>0.32000000000000006</v>
      </c>
    </row>
    <row r="79" spans="1:107" ht="14.25">
      <c r="A79" s="3" t="s">
        <v>406</v>
      </c>
      <c r="B79" s="67"/>
      <c r="C79" s="67"/>
      <c r="D79" s="67"/>
      <c r="E79" s="67"/>
      <c r="F79" s="16"/>
      <c r="H79" s="70">
        <v>22</v>
      </c>
      <c r="I79" s="70">
        <v>27</v>
      </c>
      <c r="J79" s="70">
        <v>29.48</v>
      </c>
      <c r="K79" s="70">
        <v>36.18</v>
      </c>
      <c r="L79" s="16">
        <f>(J79+K79)/(H79+I79)-1</f>
        <v>0.33999999999999986</v>
      </c>
      <c r="M79" s="70">
        <v>29.48</v>
      </c>
      <c r="N79" s="70">
        <v>36.18</v>
      </c>
      <c r="O79" s="16">
        <f t="shared" si="69"/>
        <v>0.33999999999999986</v>
      </c>
      <c r="Q79" s="69"/>
      <c r="R79" s="69"/>
      <c r="S79" s="69"/>
      <c r="T79" s="69"/>
      <c r="U79" s="16"/>
      <c r="V79" s="69"/>
      <c r="W79" s="69"/>
      <c r="X79" s="16"/>
      <c r="Z79" s="257"/>
      <c r="AA79" s="257"/>
      <c r="AB79" s="72"/>
      <c r="AC79" s="257"/>
      <c r="AD79" s="16"/>
      <c r="AE79" s="257"/>
      <c r="AF79" s="257"/>
      <c r="AG79" s="257"/>
      <c r="AH79" s="257"/>
      <c r="AI79" s="16"/>
      <c r="AJ79" s="72"/>
      <c r="AK79" s="72"/>
      <c r="AL79" s="16"/>
      <c r="AN79" s="78">
        <v>20</v>
      </c>
      <c r="AO79" s="78">
        <v>25</v>
      </c>
      <c r="AP79" s="78">
        <v>27.2</v>
      </c>
      <c r="AQ79" s="78">
        <v>34</v>
      </c>
      <c r="AR79" s="16">
        <f>(AP79+AQ79)/(AN79+AO79)-1</f>
        <v>0.3600000000000001</v>
      </c>
      <c r="AS79" s="78">
        <v>27.2</v>
      </c>
      <c r="AT79" s="78">
        <v>34</v>
      </c>
      <c r="AU79" s="16">
        <f>(AS79+AT79)/(AN79+AO79)-1</f>
        <v>0.3600000000000001</v>
      </c>
      <c r="AW79" s="79"/>
      <c r="AX79" s="79"/>
      <c r="AY79" s="79"/>
      <c r="AZ79" s="79"/>
      <c r="BA79" s="16"/>
      <c r="BB79" s="79"/>
      <c r="BC79" s="79"/>
      <c r="BD79" s="16"/>
      <c r="BF79" s="261">
        <v>19.5</v>
      </c>
      <c r="BG79" s="261">
        <v>24</v>
      </c>
      <c r="BH79" s="261">
        <v>27.885</v>
      </c>
      <c r="BI79" s="261">
        <v>34.32</v>
      </c>
      <c r="BJ79" s="16">
        <f>(BH79+BI79)/(BF79+BG79)-1</f>
        <v>0.42999999999999994</v>
      </c>
      <c r="BK79" s="261">
        <v>27.885</v>
      </c>
      <c r="BL79" s="261">
        <v>34.32</v>
      </c>
      <c r="BM79" s="16">
        <f>(BK79+BL79)/(BF79+BG79)-1</f>
        <v>0.42999999999999994</v>
      </c>
      <c r="BO79" s="82">
        <v>41</v>
      </c>
      <c r="BP79" s="82">
        <v>43.25</v>
      </c>
      <c r="BQ79" s="82">
        <v>65</v>
      </c>
      <c r="BR79" s="82">
        <v>67.5</v>
      </c>
      <c r="BS79" s="287">
        <f>(BQ79+BR79)/(BO79+BP79)-1</f>
        <v>0.572700296735905</v>
      </c>
      <c r="BT79" s="82">
        <v>65</v>
      </c>
      <c r="BU79" s="82">
        <v>67.5</v>
      </c>
      <c r="BV79" s="16">
        <f t="shared" si="81"/>
        <v>0.572700296735905</v>
      </c>
      <c r="BX79" s="84">
        <v>20.32</v>
      </c>
      <c r="BY79" s="84">
        <v>33.58</v>
      </c>
      <c r="BZ79" s="84">
        <v>28.45</v>
      </c>
      <c r="CA79" s="84">
        <v>47</v>
      </c>
      <c r="CB79" s="16">
        <f>(BZ79+CA79)/(BX79+BY79)-1</f>
        <v>0.3998144712430427</v>
      </c>
      <c r="CC79" s="84">
        <v>28.45</v>
      </c>
      <c r="CD79" s="84">
        <v>47</v>
      </c>
      <c r="CE79" s="16">
        <f t="shared" si="84"/>
        <v>0.3998144712430427</v>
      </c>
      <c r="CG79" s="258">
        <v>21.15</v>
      </c>
      <c r="CH79" s="258">
        <v>28.19</v>
      </c>
      <c r="CI79" s="258">
        <v>28.66</v>
      </c>
      <c r="CJ79" s="258">
        <v>38.2</v>
      </c>
      <c r="CK79" s="16">
        <f>(CI79+CJ79)/(CG79+CH79)-1</f>
        <v>0.355087150385083</v>
      </c>
      <c r="CL79" s="258">
        <v>28.66</v>
      </c>
      <c r="CM79" s="258">
        <v>38.2</v>
      </c>
      <c r="CN79" s="16">
        <f>(CL79+CM79)/(CG79+CH79)-1</f>
        <v>0.355087150385083</v>
      </c>
      <c r="CP79" s="259"/>
      <c r="CQ79" s="259"/>
      <c r="CR79" s="259"/>
      <c r="CS79" s="259"/>
      <c r="CT79" s="16"/>
      <c r="CV79" s="87">
        <v>25</v>
      </c>
      <c r="CW79" s="87">
        <v>29</v>
      </c>
      <c r="CX79" s="87">
        <v>33</v>
      </c>
      <c r="CY79" s="87">
        <v>38.28</v>
      </c>
      <c r="CZ79" s="16">
        <f>(CX79+CY79)/(CV79+CW79)-1</f>
        <v>0.32000000000000006</v>
      </c>
      <c r="DA79" s="87">
        <v>33</v>
      </c>
      <c r="DB79" s="87">
        <v>38.28</v>
      </c>
      <c r="DC79" s="16">
        <f>(DA79+DB79)/(CV79+CW79)-1</f>
        <v>0.32000000000000006</v>
      </c>
    </row>
    <row r="80" spans="1:107" ht="14.25">
      <c r="A80" s="3" t="s">
        <v>407</v>
      </c>
      <c r="B80" s="67"/>
      <c r="C80" s="67"/>
      <c r="D80" s="67"/>
      <c r="E80" s="67"/>
      <c r="F80" s="16"/>
      <c r="H80" s="70">
        <v>20</v>
      </c>
      <c r="I80" s="70">
        <v>25</v>
      </c>
      <c r="J80" s="70">
        <v>26.8</v>
      </c>
      <c r="K80" s="70">
        <v>33.5</v>
      </c>
      <c r="L80" s="16">
        <f>(J80+K80)/(H80+I80)-1</f>
        <v>0.33999999999999986</v>
      </c>
      <c r="M80" s="70">
        <v>26.8</v>
      </c>
      <c r="N80" s="70">
        <v>33.5</v>
      </c>
      <c r="O80" s="16">
        <f t="shared" si="69"/>
        <v>0.33999999999999986</v>
      </c>
      <c r="Q80" s="69"/>
      <c r="R80" s="69"/>
      <c r="S80" s="69"/>
      <c r="T80" s="69"/>
      <c r="U80" s="16"/>
      <c r="V80" s="69"/>
      <c r="W80" s="69"/>
      <c r="X80" s="16"/>
      <c r="Z80" s="257"/>
      <c r="AA80" s="257"/>
      <c r="AB80" s="72"/>
      <c r="AC80" s="257"/>
      <c r="AD80" s="16"/>
      <c r="AE80" s="257"/>
      <c r="AF80" s="257"/>
      <c r="AG80" s="257"/>
      <c r="AH80" s="257"/>
      <c r="AI80" s="16"/>
      <c r="AJ80" s="72"/>
      <c r="AK80" s="72"/>
      <c r="AL80" s="16"/>
      <c r="AN80" s="78">
        <v>20</v>
      </c>
      <c r="AO80" s="78">
        <v>25</v>
      </c>
      <c r="AP80" s="78">
        <v>27.2</v>
      </c>
      <c r="AQ80" s="78">
        <v>34</v>
      </c>
      <c r="AR80" s="16">
        <f>(AP80+AQ80)/(AN80+AO80)-1</f>
        <v>0.3600000000000001</v>
      </c>
      <c r="AS80" s="78">
        <v>27.2</v>
      </c>
      <c r="AT80" s="78">
        <v>34</v>
      </c>
      <c r="AU80" s="16">
        <f>(AS80+AT80)/(AN80+AO80)-1</f>
        <v>0.3600000000000001</v>
      </c>
      <c r="AW80" s="79"/>
      <c r="AX80" s="79"/>
      <c r="AY80" s="79"/>
      <c r="AZ80" s="79"/>
      <c r="BA80" s="16"/>
      <c r="BB80" s="79"/>
      <c r="BC80" s="79"/>
      <c r="BD80" s="16"/>
      <c r="BF80" s="261">
        <v>19.5</v>
      </c>
      <c r="BG80" s="261">
        <v>24</v>
      </c>
      <c r="BH80" s="261">
        <v>27.885</v>
      </c>
      <c r="BI80" s="261">
        <v>34.32</v>
      </c>
      <c r="BJ80" s="16">
        <f>(BH80+BI80)/(BF80+BG80)-1</f>
        <v>0.42999999999999994</v>
      </c>
      <c r="BK80" s="261">
        <v>27.885</v>
      </c>
      <c r="BL80" s="261">
        <v>34.32</v>
      </c>
      <c r="BM80" s="16">
        <f>(BK80+BL80)/(BF80+BG80)-1</f>
        <v>0.42999999999999994</v>
      </c>
      <c r="BO80" s="82">
        <v>43.25</v>
      </c>
      <c r="BP80" s="82">
        <v>45.75</v>
      </c>
      <c r="BQ80" s="82">
        <v>67.5</v>
      </c>
      <c r="BR80" s="82">
        <v>71.25</v>
      </c>
      <c r="BS80" s="287">
        <f>(BQ80+BR80)/(BO80+BP80)-1</f>
        <v>0.5589887640449438</v>
      </c>
      <c r="BT80" s="82">
        <v>67.5</v>
      </c>
      <c r="BU80" s="82">
        <v>71.25</v>
      </c>
      <c r="BV80" s="16">
        <f t="shared" si="81"/>
        <v>0.5589887640449438</v>
      </c>
      <c r="BX80" s="84">
        <v>21.75</v>
      </c>
      <c r="BY80" s="84">
        <v>38</v>
      </c>
      <c r="BZ80" s="84">
        <v>30.45</v>
      </c>
      <c r="CA80" s="84">
        <v>53.2</v>
      </c>
      <c r="CB80" s="16">
        <f>(BZ80+CA80)/(BX80+BY80)-1</f>
        <v>0.40000000000000013</v>
      </c>
      <c r="CC80" s="84">
        <v>30.45</v>
      </c>
      <c r="CD80" s="84">
        <v>53.2</v>
      </c>
      <c r="CE80" s="16">
        <f t="shared" si="84"/>
        <v>0.40000000000000013</v>
      </c>
      <c r="CG80" s="258">
        <v>21.15</v>
      </c>
      <c r="CH80" s="258">
        <v>28.19</v>
      </c>
      <c r="CI80" s="258">
        <v>28.66</v>
      </c>
      <c r="CJ80" s="258">
        <v>38.2</v>
      </c>
      <c r="CK80" s="16">
        <f>(CI80+CJ80)/(CG80+CH80)-1</f>
        <v>0.355087150385083</v>
      </c>
      <c r="CL80" s="258">
        <v>28.66</v>
      </c>
      <c r="CM80" s="258">
        <v>38.2</v>
      </c>
      <c r="CN80" s="16">
        <f>(CL80+CM80)/(CG80+CH80)-1</f>
        <v>0.355087150385083</v>
      </c>
      <c r="CP80" s="259"/>
      <c r="CQ80" s="259"/>
      <c r="CR80" s="259"/>
      <c r="CS80" s="259"/>
      <c r="CT80" s="16"/>
      <c r="CV80" s="87">
        <v>25</v>
      </c>
      <c r="CW80" s="87">
        <v>29</v>
      </c>
      <c r="CX80" s="87">
        <v>33</v>
      </c>
      <c r="CY80" s="87">
        <v>38.28</v>
      </c>
      <c r="CZ80" s="16">
        <f>(CX80+CY80)/(CV80+CW80)-1</f>
        <v>0.32000000000000006</v>
      </c>
      <c r="DA80" s="87">
        <v>33</v>
      </c>
      <c r="DB80" s="87">
        <v>38.28</v>
      </c>
      <c r="DC80" s="16">
        <f>(DA80+DB80)/(CV80+CW80)-1</f>
        <v>0.32000000000000006</v>
      </c>
    </row>
    <row r="81" spans="1:107" ht="14.25">
      <c r="A81" s="4" t="s">
        <v>106</v>
      </c>
      <c r="B81" s="354"/>
      <c r="C81" s="355"/>
      <c r="D81" s="355"/>
      <c r="E81" s="355"/>
      <c r="F81" s="356"/>
      <c r="H81" s="354"/>
      <c r="I81" s="355"/>
      <c r="J81" s="355"/>
      <c r="K81" s="355"/>
      <c r="L81" s="355"/>
      <c r="M81" s="355"/>
      <c r="N81" s="355"/>
      <c r="O81" s="356"/>
      <c r="Q81" s="354"/>
      <c r="R81" s="355"/>
      <c r="S81" s="355"/>
      <c r="T81" s="355"/>
      <c r="U81" s="355"/>
      <c r="V81" s="355"/>
      <c r="W81" s="355"/>
      <c r="X81" s="356"/>
      <c r="Z81" s="375"/>
      <c r="AA81" s="376"/>
      <c r="AB81" s="376"/>
      <c r="AC81" s="376"/>
      <c r="AD81" s="376"/>
      <c r="AE81" s="372"/>
      <c r="AF81" s="372"/>
      <c r="AG81" s="372"/>
      <c r="AH81" s="372"/>
      <c r="AI81" s="372"/>
      <c r="AJ81" s="204"/>
      <c r="AK81" s="204"/>
      <c r="AL81" s="194"/>
      <c r="AN81" s="354"/>
      <c r="AO81" s="355"/>
      <c r="AP81" s="355"/>
      <c r="AQ81" s="355"/>
      <c r="AR81" s="355"/>
      <c r="AS81" s="355"/>
      <c r="AT81" s="355"/>
      <c r="AU81" s="356"/>
      <c r="AW81" s="354"/>
      <c r="AX81" s="355"/>
      <c r="AY81" s="355"/>
      <c r="AZ81" s="355"/>
      <c r="BA81" s="355"/>
      <c r="BB81" s="355"/>
      <c r="BC81" s="355"/>
      <c r="BD81" s="356"/>
      <c r="BF81" s="354"/>
      <c r="BG81" s="355"/>
      <c r="BH81" s="355"/>
      <c r="BI81" s="355"/>
      <c r="BJ81" s="355"/>
      <c r="BK81" s="355"/>
      <c r="BL81" s="355"/>
      <c r="BM81" s="356"/>
      <c r="BO81" s="354"/>
      <c r="BP81" s="355"/>
      <c r="BQ81" s="355"/>
      <c r="BR81" s="355"/>
      <c r="BS81" s="355"/>
      <c r="BT81" s="355"/>
      <c r="BU81" s="355"/>
      <c r="BV81" s="356"/>
      <c r="BX81" s="354"/>
      <c r="BY81" s="355"/>
      <c r="BZ81" s="355"/>
      <c r="CA81" s="355"/>
      <c r="CB81" s="355"/>
      <c r="CC81" s="355"/>
      <c r="CD81" s="355"/>
      <c r="CE81" s="356"/>
      <c r="CG81" s="195"/>
      <c r="CH81" s="196"/>
      <c r="CI81" s="196"/>
      <c r="CJ81" s="196"/>
      <c r="CK81" s="196"/>
      <c r="CL81" s="206"/>
      <c r="CM81" s="206"/>
      <c r="CN81" s="197"/>
      <c r="CP81" s="375"/>
      <c r="CQ81" s="376"/>
      <c r="CR81" s="376"/>
      <c r="CS81" s="376"/>
      <c r="CT81" s="402"/>
      <c r="CV81" s="354"/>
      <c r="CW81" s="355"/>
      <c r="CX81" s="355"/>
      <c r="CY81" s="355"/>
      <c r="CZ81" s="355"/>
      <c r="DA81" s="355"/>
      <c r="DB81" s="355"/>
      <c r="DC81" s="356"/>
    </row>
    <row r="82" spans="1:107" ht="14.25">
      <c r="A82" s="3" t="s">
        <v>107</v>
      </c>
      <c r="B82" s="67"/>
      <c r="C82" s="67"/>
      <c r="D82" s="67"/>
      <c r="E82" s="67"/>
      <c r="F82" s="16"/>
      <c r="H82" s="70">
        <v>14.5</v>
      </c>
      <c r="I82" s="70">
        <v>19.5</v>
      </c>
      <c r="J82" s="209">
        <f aca="true" t="shared" si="99" ref="J82:K89">H82*1.34</f>
        <v>19.43</v>
      </c>
      <c r="K82" s="209">
        <f t="shared" si="99"/>
        <v>26.130000000000003</v>
      </c>
      <c r="L82" s="207">
        <v>0.34</v>
      </c>
      <c r="M82" s="70">
        <f aca="true" t="shared" si="100" ref="M82:M89">J82-(J82*0.015)</f>
        <v>19.13855</v>
      </c>
      <c r="N82" s="70">
        <f aca="true" t="shared" si="101" ref="N82:N89">K82-(K82*0.015)</f>
        <v>25.73805</v>
      </c>
      <c r="O82" s="16">
        <f aca="true" t="shared" si="102" ref="O82:O89">(M82+N82)/(H82+I82)-1</f>
        <v>0.31989999999999985</v>
      </c>
      <c r="Q82" s="69">
        <v>13.5</v>
      </c>
      <c r="R82" s="69">
        <v>20</v>
      </c>
      <c r="S82" s="214">
        <v>18.22</v>
      </c>
      <c r="T82" s="214">
        <v>26.99</v>
      </c>
      <c r="U82" s="207">
        <v>0.3496</v>
      </c>
      <c r="V82" s="69">
        <f aca="true" t="shared" si="103" ref="V82:V89">Q82+(Q82*X82)</f>
        <v>18.08325</v>
      </c>
      <c r="W82" s="69">
        <f aca="true" t="shared" si="104" ref="W82:W89">R82+(R82*X82)</f>
        <v>26.79</v>
      </c>
      <c r="X82" s="16">
        <v>0.3395</v>
      </c>
      <c r="Z82" s="215">
        <v>23.115</v>
      </c>
      <c r="AA82" s="215">
        <v>33.58</v>
      </c>
      <c r="AB82" s="215">
        <v>31.200704751892342</v>
      </c>
      <c r="AC82" s="215">
        <v>45.08469682506307</v>
      </c>
      <c r="AD82" s="207">
        <v>0.3455</v>
      </c>
      <c r="AE82" s="257">
        <v>14</v>
      </c>
      <c r="AF82" s="257">
        <v>33.58</v>
      </c>
      <c r="AG82" s="215">
        <f aca="true" t="shared" si="105" ref="AG82:AG89">(AE82*AD82)+AE82</f>
        <v>18.837</v>
      </c>
      <c r="AH82" s="215">
        <v>45.08469682506307</v>
      </c>
      <c r="AI82" s="207">
        <f aca="true" t="shared" si="106" ref="AI82:AI89">((AG82+AH82)/(AE82+AF82)-1)</f>
        <v>0.3434572682863193</v>
      </c>
      <c r="AJ82" s="72">
        <f aca="true" t="shared" si="107" ref="AJ82:AK89">AG82-(AG82*0.05)</f>
        <v>17.89515</v>
      </c>
      <c r="AK82" s="72">
        <f t="shared" si="107"/>
        <v>42.83046198380992</v>
      </c>
      <c r="AL82" s="16">
        <f aca="true" t="shared" si="108" ref="AL82:AL89">(AJ82+AK82)/(AE82+AF82)-1</f>
        <v>0.27628440487200345</v>
      </c>
      <c r="AN82" s="78">
        <v>10</v>
      </c>
      <c r="AO82" s="78">
        <v>12</v>
      </c>
      <c r="AP82" s="217">
        <v>13.6</v>
      </c>
      <c r="AQ82" s="217">
        <v>16.32</v>
      </c>
      <c r="AR82" s="207">
        <v>0.36</v>
      </c>
      <c r="AS82" s="78">
        <f aca="true" t="shared" si="109" ref="AS82:AT89">AP82-(AP82*0.025)</f>
        <v>13.26</v>
      </c>
      <c r="AT82" s="78">
        <f t="shared" si="109"/>
        <v>15.912</v>
      </c>
      <c r="AU82" s="16">
        <f aca="true" t="shared" si="110" ref="AU82:AU89">(AS82+AT82)/(AN82+AO82)-1</f>
        <v>0.32600000000000007</v>
      </c>
      <c r="AW82" s="377" t="s">
        <v>387</v>
      </c>
      <c r="AX82" s="378"/>
      <c r="AY82" s="378"/>
      <c r="AZ82" s="378"/>
      <c r="BA82" s="378"/>
      <c r="BB82" s="378"/>
      <c r="BC82" s="378"/>
      <c r="BD82" s="379"/>
      <c r="BF82" s="380" t="s">
        <v>387</v>
      </c>
      <c r="BG82" s="381"/>
      <c r="BH82" s="381"/>
      <c r="BI82" s="381"/>
      <c r="BJ82" s="381"/>
      <c r="BK82" s="381"/>
      <c r="BL82" s="381"/>
      <c r="BM82" s="382"/>
      <c r="BO82" s="82">
        <v>14</v>
      </c>
      <c r="BP82" s="82">
        <v>17</v>
      </c>
      <c r="BQ82" s="220">
        <v>18.9</v>
      </c>
      <c r="BR82" s="220">
        <v>22.95</v>
      </c>
      <c r="BS82" s="286">
        <f aca="true" t="shared" si="111" ref="BS82:BS89">((BQ82+BR82)/(BO82+BP82)-1)</f>
        <v>0.34999999999999987</v>
      </c>
      <c r="BT82" s="82">
        <f aca="true" t="shared" si="112" ref="BT82:BT89">BQ82-(BQ82*0.015)</f>
        <v>18.6165</v>
      </c>
      <c r="BU82" s="82">
        <f aca="true" t="shared" si="113" ref="BU82:BU89">BR82-(BR82*0.015)</f>
        <v>22.60575</v>
      </c>
      <c r="BV82" s="16">
        <f aca="true" t="shared" si="114" ref="BV82:BV89">(BT82+BU82)/(BO82+BP82)-1</f>
        <v>0.32975</v>
      </c>
      <c r="BX82" s="84">
        <v>14.5</v>
      </c>
      <c r="BY82" s="84">
        <v>23</v>
      </c>
      <c r="BZ82" s="221">
        <v>20.15</v>
      </c>
      <c r="CA82" s="221">
        <v>31.97</v>
      </c>
      <c r="CB82" s="207">
        <f aca="true" t="shared" si="115" ref="CB82:CB89">((BZ82+CA82)/(BX82+BY82)-1)</f>
        <v>0.3898666666666666</v>
      </c>
      <c r="CC82" s="84">
        <f aca="true" t="shared" si="116" ref="CC82:CC89">BZ82-(BZ82*0.01)</f>
        <v>19.9485</v>
      </c>
      <c r="CD82" s="84">
        <f aca="true" t="shared" si="117" ref="CD82:CD89">CA82-(CA82*0.01)</f>
        <v>31.650299999999998</v>
      </c>
      <c r="CE82" s="16">
        <f aca="true" t="shared" si="118" ref="CE82:CE89">(CC82+CD82)/(BX82+BY82)-1</f>
        <v>0.37596799999999986</v>
      </c>
      <c r="CG82" s="86">
        <v>20</v>
      </c>
      <c r="CH82" s="86">
        <v>23</v>
      </c>
      <c r="CI82" s="222">
        <v>27.1</v>
      </c>
      <c r="CJ82" s="222">
        <v>31.165</v>
      </c>
      <c r="CK82" s="207">
        <f aca="true" t="shared" si="119" ref="CK82:CK89">((CI82+CJ82)/(CG82+CH82)-1)</f>
        <v>0.355</v>
      </c>
      <c r="CL82" s="85">
        <f aca="true" t="shared" si="120" ref="CL82:CL89">CI82-(CI82*0.015)</f>
        <v>26.6935</v>
      </c>
      <c r="CM82" s="85">
        <f aca="true" t="shared" si="121" ref="CM82:CM89">CJ82-(CJ82*0.015)</f>
        <v>30.697525</v>
      </c>
      <c r="CN82" s="16">
        <f aca="true" t="shared" si="122" ref="CN82:CN89">(CL82+CM82)/(CG82+CH82)-1</f>
        <v>0.33467500000000006</v>
      </c>
      <c r="CP82" s="208">
        <v>11.825000000000001</v>
      </c>
      <c r="CQ82" s="208">
        <v>27.807</v>
      </c>
      <c r="CR82" s="208">
        <v>16.555</v>
      </c>
      <c r="CS82" s="208">
        <v>38.92979999999999</v>
      </c>
      <c r="CT82" s="207">
        <v>0.4</v>
      </c>
      <c r="CV82" s="87">
        <v>14.5</v>
      </c>
      <c r="CW82" s="87">
        <v>18.5</v>
      </c>
      <c r="CX82" s="87">
        <f aca="true" t="shared" si="123" ref="CX82:CY89">CV82*1.32</f>
        <v>19.14</v>
      </c>
      <c r="CY82" s="87">
        <f t="shared" si="123"/>
        <v>24.42</v>
      </c>
      <c r="CZ82" s="16">
        <f aca="true" t="shared" si="124" ref="CZ82:CZ89">((CX82+CY82)/(CV82+CW82)-1)</f>
        <v>0.32000000000000006</v>
      </c>
      <c r="DA82" s="87">
        <f aca="true" t="shared" si="125" ref="DA82:DA89">CX82-(CX82*0.05)</f>
        <v>18.183</v>
      </c>
      <c r="DB82" s="87">
        <f aca="true" t="shared" si="126" ref="DB82:DB89">CY82-(CY82*0.05)</f>
        <v>23.199</v>
      </c>
      <c r="DC82" s="16">
        <f aca="true" t="shared" si="127" ref="DC82:DC89">(DA82+DB82)/(CV82+CW82)-1</f>
        <v>0.2540000000000002</v>
      </c>
    </row>
    <row r="83" spans="1:107" ht="14.25">
      <c r="A83" s="3" t="s">
        <v>108</v>
      </c>
      <c r="B83" s="67"/>
      <c r="C83" s="67"/>
      <c r="D83" s="67"/>
      <c r="E83" s="67"/>
      <c r="F83" s="16"/>
      <c r="H83" s="70">
        <v>19.5</v>
      </c>
      <c r="I83" s="70">
        <v>24.5</v>
      </c>
      <c r="J83" s="209">
        <f t="shared" si="99"/>
        <v>26.130000000000003</v>
      </c>
      <c r="K83" s="209">
        <f t="shared" si="99"/>
        <v>32.830000000000005</v>
      </c>
      <c r="L83" s="207">
        <v>0.34</v>
      </c>
      <c r="M83" s="70">
        <f t="shared" si="100"/>
        <v>25.73805</v>
      </c>
      <c r="N83" s="70">
        <f t="shared" si="101"/>
        <v>32.33755000000001</v>
      </c>
      <c r="O83" s="16">
        <f t="shared" si="102"/>
        <v>0.3199000000000003</v>
      </c>
      <c r="Q83" s="69">
        <v>16.25</v>
      </c>
      <c r="R83" s="69">
        <v>25</v>
      </c>
      <c r="S83" s="214">
        <v>21.93</v>
      </c>
      <c r="T83" s="214">
        <v>33.74</v>
      </c>
      <c r="U83" s="207">
        <v>0.3496</v>
      </c>
      <c r="V83" s="69">
        <f t="shared" si="103"/>
        <v>21.766875</v>
      </c>
      <c r="W83" s="69">
        <f t="shared" si="104"/>
        <v>33.4875</v>
      </c>
      <c r="X83" s="16">
        <v>0.3395</v>
      </c>
      <c r="Z83" s="215">
        <v>25.955499999999997</v>
      </c>
      <c r="AA83" s="215">
        <v>37.858</v>
      </c>
      <c r="AB83" s="215">
        <v>34.96921688603868</v>
      </c>
      <c r="AC83" s="215">
        <v>50.76035072750209</v>
      </c>
      <c r="AD83" s="207">
        <v>0.3434</v>
      </c>
      <c r="AE83" s="257">
        <v>18</v>
      </c>
      <c r="AF83" s="257">
        <v>37.858</v>
      </c>
      <c r="AG83" s="215">
        <f t="shared" si="105"/>
        <v>24.1812</v>
      </c>
      <c r="AH83" s="215">
        <v>50.76035072750209</v>
      </c>
      <c r="AI83" s="207">
        <f t="shared" si="106"/>
        <v>0.341644003141933</v>
      </c>
      <c r="AJ83" s="72">
        <f t="shared" si="107"/>
        <v>22.97214</v>
      </c>
      <c r="AK83" s="72">
        <f t="shared" si="107"/>
        <v>48.222333191126985</v>
      </c>
      <c r="AL83" s="16">
        <f t="shared" si="108"/>
        <v>0.27456180298483646</v>
      </c>
      <c r="AN83" s="78">
        <v>12</v>
      </c>
      <c r="AO83" s="78">
        <v>14</v>
      </c>
      <c r="AP83" s="217">
        <v>16.32</v>
      </c>
      <c r="AQ83" s="217">
        <v>19.04</v>
      </c>
      <c r="AR83" s="207">
        <v>0.36</v>
      </c>
      <c r="AS83" s="78">
        <f t="shared" si="109"/>
        <v>15.912</v>
      </c>
      <c r="AT83" s="78">
        <f t="shared" si="109"/>
        <v>18.564</v>
      </c>
      <c r="AU83" s="16">
        <f t="shared" si="110"/>
        <v>0.32600000000000007</v>
      </c>
      <c r="AW83" s="377" t="s">
        <v>387</v>
      </c>
      <c r="AX83" s="378"/>
      <c r="AY83" s="378"/>
      <c r="AZ83" s="378"/>
      <c r="BA83" s="378"/>
      <c r="BB83" s="378"/>
      <c r="BC83" s="378"/>
      <c r="BD83" s="379"/>
      <c r="BF83" s="380" t="s">
        <v>387</v>
      </c>
      <c r="BG83" s="381"/>
      <c r="BH83" s="381"/>
      <c r="BI83" s="381"/>
      <c r="BJ83" s="381"/>
      <c r="BK83" s="381"/>
      <c r="BL83" s="381"/>
      <c r="BM83" s="382"/>
      <c r="BO83" s="82">
        <v>15</v>
      </c>
      <c r="BP83" s="82">
        <v>18</v>
      </c>
      <c r="BQ83" s="220">
        <v>20.25</v>
      </c>
      <c r="BR83" s="220">
        <v>24.3</v>
      </c>
      <c r="BS83" s="286">
        <f t="shared" si="111"/>
        <v>0.34999999999999987</v>
      </c>
      <c r="BT83" s="82">
        <f t="shared" si="112"/>
        <v>19.94625</v>
      </c>
      <c r="BU83" s="82">
        <f t="shared" si="113"/>
        <v>23.9355</v>
      </c>
      <c r="BV83" s="16">
        <f t="shared" si="114"/>
        <v>0.32975</v>
      </c>
      <c r="BX83" s="84">
        <v>17.5</v>
      </c>
      <c r="BY83" s="84">
        <v>28</v>
      </c>
      <c r="BZ83" s="221">
        <v>24.33</v>
      </c>
      <c r="CA83" s="221">
        <v>38.92</v>
      </c>
      <c r="CB83" s="207">
        <f t="shared" si="115"/>
        <v>0.39010989010989006</v>
      </c>
      <c r="CC83" s="84">
        <f t="shared" si="116"/>
        <v>24.086699999999997</v>
      </c>
      <c r="CD83" s="84">
        <f t="shared" si="117"/>
        <v>38.5308</v>
      </c>
      <c r="CE83" s="16">
        <f t="shared" si="118"/>
        <v>0.376208791208791</v>
      </c>
      <c r="CG83" s="86">
        <v>24</v>
      </c>
      <c r="CH83" s="86">
        <v>26.75</v>
      </c>
      <c r="CI83" s="222">
        <v>32.519999999999996</v>
      </c>
      <c r="CJ83" s="222">
        <v>36.246249999999996</v>
      </c>
      <c r="CK83" s="207">
        <f t="shared" si="119"/>
        <v>0.35499999999999976</v>
      </c>
      <c r="CL83" s="85">
        <f t="shared" si="120"/>
        <v>32.032199999999996</v>
      </c>
      <c r="CM83" s="85">
        <f t="shared" si="121"/>
        <v>35.702556249999994</v>
      </c>
      <c r="CN83" s="16">
        <f t="shared" si="122"/>
        <v>0.33467499999999983</v>
      </c>
      <c r="CP83" s="208">
        <v>12.65</v>
      </c>
      <c r="CQ83" s="208">
        <v>34.07449999999999</v>
      </c>
      <c r="CR83" s="208">
        <v>17.71</v>
      </c>
      <c r="CS83" s="208">
        <v>47.70429999999999</v>
      </c>
      <c r="CT83" s="207">
        <v>0.4</v>
      </c>
      <c r="CV83" s="87">
        <v>18.5</v>
      </c>
      <c r="CW83" s="87">
        <v>23.5</v>
      </c>
      <c r="CX83" s="87">
        <f t="shared" si="123"/>
        <v>24.42</v>
      </c>
      <c r="CY83" s="87">
        <f t="shared" si="123"/>
        <v>31.020000000000003</v>
      </c>
      <c r="CZ83" s="16">
        <f t="shared" si="124"/>
        <v>0.32000000000000006</v>
      </c>
      <c r="DA83" s="87">
        <f t="shared" si="125"/>
        <v>23.199</v>
      </c>
      <c r="DB83" s="87">
        <f t="shared" si="126"/>
        <v>29.469</v>
      </c>
      <c r="DC83" s="16">
        <f t="shared" si="127"/>
        <v>0.2540000000000002</v>
      </c>
    </row>
    <row r="84" spans="1:107" ht="14.25">
      <c r="A84" s="3" t="s">
        <v>109</v>
      </c>
      <c r="B84" s="67"/>
      <c r="C84" s="67"/>
      <c r="D84" s="67"/>
      <c r="E84" s="67"/>
      <c r="F84" s="16"/>
      <c r="H84" s="70">
        <v>22.5</v>
      </c>
      <c r="I84" s="70">
        <v>27.5</v>
      </c>
      <c r="J84" s="209">
        <f t="shared" si="99"/>
        <v>30.150000000000002</v>
      </c>
      <c r="K84" s="209">
        <f t="shared" si="99"/>
        <v>36.85</v>
      </c>
      <c r="L84" s="207">
        <v>0.34</v>
      </c>
      <c r="M84" s="70">
        <f t="shared" si="100"/>
        <v>29.697750000000003</v>
      </c>
      <c r="N84" s="70">
        <f t="shared" si="101"/>
        <v>36.29725</v>
      </c>
      <c r="O84" s="16">
        <f t="shared" si="102"/>
        <v>0.3199000000000001</v>
      </c>
      <c r="Q84" s="69">
        <v>20</v>
      </c>
      <c r="R84" s="69">
        <v>31</v>
      </c>
      <c r="S84" s="214">
        <v>26.99</v>
      </c>
      <c r="T84" s="214">
        <v>41.83</v>
      </c>
      <c r="U84" s="207">
        <v>0.3494</v>
      </c>
      <c r="V84" s="69">
        <f t="shared" si="103"/>
        <v>26.79</v>
      </c>
      <c r="W84" s="69">
        <f t="shared" si="104"/>
        <v>41.5245</v>
      </c>
      <c r="X84" s="16">
        <v>0.3395</v>
      </c>
      <c r="Z84" s="215">
        <v>28.692499999999995</v>
      </c>
      <c r="AA84" s="215">
        <v>41.98649999999999</v>
      </c>
      <c r="AB84" s="215">
        <v>38.600414812867946</v>
      </c>
      <c r="AC84" s="215">
        <v>56.23766188603867</v>
      </c>
      <c r="AD84" s="207">
        <v>0.3418</v>
      </c>
      <c r="AE84" s="257">
        <v>23</v>
      </c>
      <c r="AF84" s="257">
        <v>41.98649999999999</v>
      </c>
      <c r="AG84" s="215">
        <f t="shared" si="105"/>
        <v>30.8614</v>
      </c>
      <c r="AH84" s="215">
        <v>56.23766188603867</v>
      </c>
      <c r="AI84" s="207">
        <f t="shared" si="106"/>
        <v>0.3402639299860537</v>
      </c>
      <c r="AJ84" s="72">
        <f t="shared" si="107"/>
        <v>29.31833</v>
      </c>
      <c r="AK84" s="72">
        <f t="shared" si="107"/>
        <v>53.42577879173674</v>
      </c>
      <c r="AL84" s="16">
        <f t="shared" si="108"/>
        <v>0.2732507334867511</v>
      </c>
      <c r="AN84" s="78">
        <v>14</v>
      </c>
      <c r="AO84" s="78">
        <v>16</v>
      </c>
      <c r="AP84" s="217">
        <v>19.04</v>
      </c>
      <c r="AQ84" s="217">
        <v>21.76</v>
      </c>
      <c r="AR84" s="207">
        <v>0.36</v>
      </c>
      <c r="AS84" s="78">
        <f t="shared" si="109"/>
        <v>18.564</v>
      </c>
      <c r="AT84" s="78">
        <f t="shared" si="109"/>
        <v>21.216</v>
      </c>
      <c r="AU84" s="16">
        <f t="shared" si="110"/>
        <v>0.32600000000000007</v>
      </c>
      <c r="AW84" s="377" t="s">
        <v>387</v>
      </c>
      <c r="AX84" s="378"/>
      <c r="AY84" s="378"/>
      <c r="AZ84" s="378"/>
      <c r="BA84" s="378"/>
      <c r="BB84" s="378"/>
      <c r="BC84" s="378"/>
      <c r="BD84" s="379"/>
      <c r="BF84" s="380" t="s">
        <v>387</v>
      </c>
      <c r="BG84" s="381"/>
      <c r="BH84" s="381"/>
      <c r="BI84" s="381"/>
      <c r="BJ84" s="381"/>
      <c r="BK84" s="381"/>
      <c r="BL84" s="381"/>
      <c r="BM84" s="382"/>
      <c r="BO84" s="82">
        <v>16</v>
      </c>
      <c r="BP84" s="82">
        <v>19</v>
      </c>
      <c r="BQ84" s="220">
        <v>21.6</v>
      </c>
      <c r="BR84" s="220">
        <v>25.65</v>
      </c>
      <c r="BS84" s="286">
        <f t="shared" si="111"/>
        <v>0.3500000000000001</v>
      </c>
      <c r="BT84" s="82">
        <f t="shared" si="112"/>
        <v>21.276</v>
      </c>
      <c r="BU84" s="82">
        <f t="shared" si="113"/>
        <v>25.265249999999998</v>
      </c>
      <c r="BV84" s="16">
        <f t="shared" si="114"/>
        <v>0.32975</v>
      </c>
      <c r="BX84" s="84">
        <v>21.5</v>
      </c>
      <c r="BY84" s="84">
        <v>35</v>
      </c>
      <c r="BZ84" s="221">
        <v>29.88</v>
      </c>
      <c r="CA84" s="221">
        <v>48.65</v>
      </c>
      <c r="CB84" s="207">
        <f t="shared" si="115"/>
        <v>0.38991150442477873</v>
      </c>
      <c r="CC84" s="84">
        <f t="shared" si="116"/>
        <v>29.5812</v>
      </c>
      <c r="CD84" s="84">
        <f t="shared" si="117"/>
        <v>48.1635</v>
      </c>
      <c r="CE84" s="16">
        <f t="shared" si="118"/>
        <v>0.37601238938053094</v>
      </c>
      <c r="CG84" s="86">
        <v>27</v>
      </c>
      <c r="CH84" s="86">
        <v>31</v>
      </c>
      <c r="CI84" s="222">
        <v>36.585</v>
      </c>
      <c r="CJ84" s="222">
        <v>42.005</v>
      </c>
      <c r="CK84" s="207">
        <f t="shared" si="119"/>
        <v>0.355</v>
      </c>
      <c r="CL84" s="85">
        <f t="shared" si="120"/>
        <v>36.036225</v>
      </c>
      <c r="CM84" s="85">
        <f t="shared" si="121"/>
        <v>41.374925000000005</v>
      </c>
      <c r="CN84" s="16">
        <f t="shared" si="122"/>
        <v>0.33467500000000006</v>
      </c>
      <c r="CP84" s="208">
        <v>13.750000000000002</v>
      </c>
      <c r="CQ84" s="208">
        <v>41.74499999999999</v>
      </c>
      <c r="CR84" s="208">
        <v>19.25</v>
      </c>
      <c r="CS84" s="208">
        <v>58.442999999999984</v>
      </c>
      <c r="CT84" s="207">
        <v>0.4</v>
      </c>
      <c r="CV84" s="87">
        <v>23.5</v>
      </c>
      <c r="CW84" s="87">
        <v>27.5</v>
      </c>
      <c r="CX84" s="87">
        <f t="shared" si="123"/>
        <v>31.020000000000003</v>
      </c>
      <c r="CY84" s="87">
        <f t="shared" si="123"/>
        <v>36.300000000000004</v>
      </c>
      <c r="CZ84" s="16">
        <f t="shared" si="124"/>
        <v>0.32000000000000006</v>
      </c>
      <c r="DA84" s="87">
        <f t="shared" si="125"/>
        <v>29.469</v>
      </c>
      <c r="DB84" s="87">
        <f t="shared" si="126"/>
        <v>34.48500000000001</v>
      </c>
      <c r="DC84" s="16">
        <f t="shared" si="127"/>
        <v>0.2540000000000002</v>
      </c>
    </row>
    <row r="85" spans="1:107" ht="14.25">
      <c r="A85" s="3" t="s">
        <v>110</v>
      </c>
      <c r="B85" s="67"/>
      <c r="C85" s="67"/>
      <c r="D85" s="67"/>
      <c r="E85" s="67"/>
      <c r="F85" s="16"/>
      <c r="H85" s="70">
        <v>15.21</v>
      </c>
      <c r="I85" s="70">
        <v>19.22</v>
      </c>
      <c r="J85" s="209">
        <f t="shared" si="99"/>
        <v>20.381400000000003</v>
      </c>
      <c r="K85" s="209">
        <f t="shared" si="99"/>
        <v>25.7548</v>
      </c>
      <c r="L85" s="207">
        <v>0.34</v>
      </c>
      <c r="M85" s="70">
        <f t="shared" si="100"/>
        <v>20.075679000000004</v>
      </c>
      <c r="N85" s="70">
        <f t="shared" si="101"/>
        <v>25.368478</v>
      </c>
      <c r="O85" s="16">
        <f t="shared" si="102"/>
        <v>0.3199000000000001</v>
      </c>
      <c r="Q85" s="69">
        <v>12.5</v>
      </c>
      <c r="R85" s="69">
        <v>20.5</v>
      </c>
      <c r="S85" s="214">
        <v>16.87</v>
      </c>
      <c r="T85" s="214">
        <v>27.66</v>
      </c>
      <c r="U85" s="207">
        <v>0.3494</v>
      </c>
      <c r="V85" s="69">
        <f t="shared" si="103"/>
        <v>16.74375</v>
      </c>
      <c r="W85" s="69">
        <f t="shared" si="104"/>
        <v>27.45975</v>
      </c>
      <c r="X85" s="16">
        <v>0.3395</v>
      </c>
      <c r="Z85" s="215">
        <v>24.9665</v>
      </c>
      <c r="AA85" s="215">
        <v>35.3395</v>
      </c>
      <c r="AB85" s="215">
        <v>33.65710334945332</v>
      </c>
      <c r="AC85" s="215">
        <v>47.419038349453324</v>
      </c>
      <c r="AD85" s="207">
        <v>0.3444</v>
      </c>
      <c r="AE85" s="257">
        <v>15</v>
      </c>
      <c r="AF85" s="257">
        <v>35.3395</v>
      </c>
      <c r="AG85" s="215">
        <f t="shared" si="105"/>
        <v>20.166</v>
      </c>
      <c r="AH85" s="215">
        <v>47.419038349453324</v>
      </c>
      <c r="AI85" s="207">
        <f t="shared" si="106"/>
        <v>0.34258461743667157</v>
      </c>
      <c r="AJ85" s="72">
        <f t="shared" si="107"/>
        <v>19.157700000000002</v>
      </c>
      <c r="AK85" s="72">
        <f t="shared" si="107"/>
        <v>45.04808643198066</v>
      </c>
      <c r="AL85" s="16">
        <f t="shared" si="108"/>
        <v>0.2754553865648379</v>
      </c>
      <c r="AN85" s="78">
        <v>12</v>
      </c>
      <c r="AO85" s="78">
        <v>14</v>
      </c>
      <c r="AP85" s="217">
        <v>16.32</v>
      </c>
      <c r="AQ85" s="217">
        <v>19.04</v>
      </c>
      <c r="AR85" s="207">
        <v>0.36</v>
      </c>
      <c r="AS85" s="78">
        <f t="shared" si="109"/>
        <v>15.912</v>
      </c>
      <c r="AT85" s="78">
        <f t="shared" si="109"/>
        <v>18.564</v>
      </c>
      <c r="AU85" s="16">
        <f t="shared" si="110"/>
        <v>0.32600000000000007</v>
      </c>
      <c r="AW85" s="377" t="s">
        <v>387</v>
      </c>
      <c r="AX85" s="378"/>
      <c r="AY85" s="378"/>
      <c r="AZ85" s="378"/>
      <c r="BA85" s="378"/>
      <c r="BB85" s="378"/>
      <c r="BC85" s="378"/>
      <c r="BD85" s="379"/>
      <c r="BF85" s="380" t="s">
        <v>387</v>
      </c>
      <c r="BG85" s="381"/>
      <c r="BH85" s="381"/>
      <c r="BI85" s="381"/>
      <c r="BJ85" s="381"/>
      <c r="BK85" s="381"/>
      <c r="BL85" s="381"/>
      <c r="BM85" s="382"/>
      <c r="BO85" s="82">
        <v>16</v>
      </c>
      <c r="BP85" s="82">
        <v>18.5</v>
      </c>
      <c r="BQ85" s="220">
        <v>21.6</v>
      </c>
      <c r="BR85" s="220">
        <v>24.98</v>
      </c>
      <c r="BS85" s="286">
        <f t="shared" si="111"/>
        <v>0.35014492753623183</v>
      </c>
      <c r="BT85" s="82">
        <f t="shared" si="112"/>
        <v>21.276</v>
      </c>
      <c r="BU85" s="82">
        <f t="shared" si="113"/>
        <v>24.6053</v>
      </c>
      <c r="BV85" s="16">
        <f t="shared" si="114"/>
        <v>0.3298927536231884</v>
      </c>
      <c r="BX85" s="84">
        <v>15.3</v>
      </c>
      <c r="BY85" s="84">
        <v>24</v>
      </c>
      <c r="BZ85" s="221">
        <v>21.27</v>
      </c>
      <c r="CA85" s="221">
        <v>33.36</v>
      </c>
      <c r="CB85" s="207">
        <f t="shared" si="115"/>
        <v>0.3900763358778625</v>
      </c>
      <c r="CC85" s="84">
        <f t="shared" si="116"/>
        <v>21.057299999999998</v>
      </c>
      <c r="CD85" s="84">
        <f t="shared" si="117"/>
        <v>33.0264</v>
      </c>
      <c r="CE85" s="16">
        <f t="shared" si="118"/>
        <v>0.37617557251908407</v>
      </c>
      <c r="CG85" s="86">
        <v>13</v>
      </c>
      <c r="CH85" s="86">
        <v>19.8</v>
      </c>
      <c r="CI85" s="222">
        <v>17.615</v>
      </c>
      <c r="CJ85" s="222">
        <v>26.829</v>
      </c>
      <c r="CK85" s="207">
        <f t="shared" si="119"/>
        <v>0.3550000000000002</v>
      </c>
      <c r="CL85" s="85">
        <f t="shared" si="120"/>
        <v>17.350775</v>
      </c>
      <c r="CM85" s="85">
        <f t="shared" si="121"/>
        <v>26.426565</v>
      </c>
      <c r="CN85" s="16">
        <f t="shared" si="122"/>
        <v>0.33467500000000006</v>
      </c>
      <c r="CP85" s="208">
        <v>13.200000000000001</v>
      </c>
      <c r="CQ85" s="208">
        <v>29.7505</v>
      </c>
      <c r="CR85" s="208">
        <v>18.48</v>
      </c>
      <c r="CS85" s="208">
        <v>41.65069999999999</v>
      </c>
      <c r="CT85" s="207">
        <v>0.4</v>
      </c>
      <c r="CV85" s="87">
        <v>14.5</v>
      </c>
      <c r="CW85" s="87">
        <v>18.5</v>
      </c>
      <c r="CX85" s="87">
        <f t="shared" si="123"/>
        <v>19.14</v>
      </c>
      <c r="CY85" s="87">
        <f t="shared" si="123"/>
        <v>24.42</v>
      </c>
      <c r="CZ85" s="16">
        <f t="shared" si="124"/>
        <v>0.32000000000000006</v>
      </c>
      <c r="DA85" s="87">
        <f t="shared" si="125"/>
        <v>18.183</v>
      </c>
      <c r="DB85" s="87">
        <f t="shared" si="126"/>
        <v>23.199</v>
      </c>
      <c r="DC85" s="16">
        <f t="shared" si="127"/>
        <v>0.2540000000000002</v>
      </c>
    </row>
    <row r="86" spans="1:107" ht="14.25">
      <c r="A86" s="3" t="s">
        <v>111</v>
      </c>
      <c r="B86" s="67"/>
      <c r="C86" s="67"/>
      <c r="D86" s="67"/>
      <c r="E86" s="67"/>
      <c r="F86" s="16"/>
      <c r="H86" s="70">
        <v>17.41</v>
      </c>
      <c r="I86" s="70">
        <v>22.15</v>
      </c>
      <c r="J86" s="209">
        <f t="shared" si="99"/>
        <v>23.329400000000003</v>
      </c>
      <c r="K86" s="209">
        <f t="shared" si="99"/>
        <v>29.681</v>
      </c>
      <c r="L86" s="207">
        <v>0.34</v>
      </c>
      <c r="M86" s="70">
        <f t="shared" si="100"/>
        <v>22.979459000000002</v>
      </c>
      <c r="N86" s="70">
        <f t="shared" si="101"/>
        <v>29.235785</v>
      </c>
      <c r="O86" s="16">
        <f t="shared" si="102"/>
        <v>0.31989999999999985</v>
      </c>
      <c r="Q86" s="69">
        <v>15.75</v>
      </c>
      <c r="R86" s="69">
        <v>23.5</v>
      </c>
      <c r="S86" s="214">
        <v>21.25</v>
      </c>
      <c r="T86" s="214">
        <v>31.71</v>
      </c>
      <c r="U86" s="207">
        <v>0.3493</v>
      </c>
      <c r="V86" s="69">
        <f t="shared" si="103"/>
        <v>21.097125</v>
      </c>
      <c r="W86" s="69">
        <f t="shared" si="104"/>
        <v>31.478250000000003</v>
      </c>
      <c r="X86" s="16">
        <v>0.3395</v>
      </c>
      <c r="Z86" s="215">
        <v>27.7955</v>
      </c>
      <c r="AA86" s="215">
        <v>39.5025</v>
      </c>
      <c r="AB86" s="215">
        <v>37.41035834945332</v>
      </c>
      <c r="AC86" s="215">
        <v>52.942120910428926</v>
      </c>
      <c r="AD86" s="207">
        <v>0.3426</v>
      </c>
      <c r="AE86" s="257">
        <v>18</v>
      </c>
      <c r="AF86" s="257">
        <v>39.5025</v>
      </c>
      <c r="AG86" s="215">
        <f t="shared" si="105"/>
        <v>24.166800000000002</v>
      </c>
      <c r="AH86" s="215">
        <v>52.942120910428926</v>
      </c>
      <c r="AI86" s="207">
        <f t="shared" si="106"/>
        <v>0.34096640859839034</v>
      </c>
      <c r="AJ86" s="72">
        <f t="shared" si="107"/>
        <v>22.958460000000002</v>
      </c>
      <c r="AK86" s="72">
        <f t="shared" si="107"/>
        <v>50.29501486490748</v>
      </c>
      <c r="AL86" s="16">
        <f t="shared" si="108"/>
        <v>0.27391808816847063</v>
      </c>
      <c r="AN86" s="78">
        <v>14</v>
      </c>
      <c r="AO86" s="78">
        <v>16</v>
      </c>
      <c r="AP86" s="217">
        <v>19.04</v>
      </c>
      <c r="AQ86" s="217">
        <v>21.76</v>
      </c>
      <c r="AR86" s="207">
        <v>0.36</v>
      </c>
      <c r="AS86" s="78">
        <f t="shared" si="109"/>
        <v>18.564</v>
      </c>
      <c r="AT86" s="78">
        <f t="shared" si="109"/>
        <v>21.216</v>
      </c>
      <c r="AU86" s="16">
        <f t="shared" si="110"/>
        <v>0.32600000000000007</v>
      </c>
      <c r="AW86" s="377" t="s">
        <v>387</v>
      </c>
      <c r="AX86" s="378"/>
      <c r="AY86" s="378"/>
      <c r="AZ86" s="378"/>
      <c r="BA86" s="378"/>
      <c r="BB86" s="378"/>
      <c r="BC86" s="378"/>
      <c r="BD86" s="379"/>
      <c r="BF86" s="380" t="s">
        <v>387</v>
      </c>
      <c r="BG86" s="381"/>
      <c r="BH86" s="381"/>
      <c r="BI86" s="381"/>
      <c r="BJ86" s="381"/>
      <c r="BK86" s="381"/>
      <c r="BL86" s="381"/>
      <c r="BM86" s="382"/>
      <c r="BO86" s="82">
        <v>17.5</v>
      </c>
      <c r="BP86" s="82">
        <v>19.5</v>
      </c>
      <c r="BQ86" s="220">
        <v>23.63</v>
      </c>
      <c r="BR86" s="220">
        <v>26.33</v>
      </c>
      <c r="BS86" s="286">
        <f t="shared" si="111"/>
        <v>0.35027027027027</v>
      </c>
      <c r="BT86" s="82">
        <f t="shared" si="112"/>
        <v>23.27555</v>
      </c>
      <c r="BU86" s="82">
        <f t="shared" si="113"/>
        <v>25.935049999999997</v>
      </c>
      <c r="BV86" s="16">
        <f t="shared" si="114"/>
        <v>0.33001621621621613</v>
      </c>
      <c r="BX86" s="84">
        <v>17.5</v>
      </c>
      <c r="BY86" s="84">
        <v>28</v>
      </c>
      <c r="BZ86" s="221">
        <v>24.33</v>
      </c>
      <c r="CA86" s="221">
        <v>38.92</v>
      </c>
      <c r="CB86" s="207">
        <f t="shared" si="115"/>
        <v>0.39010989010989006</v>
      </c>
      <c r="CC86" s="84">
        <f t="shared" si="116"/>
        <v>24.086699999999997</v>
      </c>
      <c r="CD86" s="84">
        <f t="shared" si="117"/>
        <v>38.5308</v>
      </c>
      <c r="CE86" s="16">
        <f t="shared" si="118"/>
        <v>0.376208791208791</v>
      </c>
      <c r="CG86" s="86">
        <v>15.5</v>
      </c>
      <c r="CH86" s="86">
        <v>25</v>
      </c>
      <c r="CI86" s="222">
        <v>21.0025</v>
      </c>
      <c r="CJ86" s="222">
        <v>33.875</v>
      </c>
      <c r="CK86" s="207">
        <f t="shared" si="119"/>
        <v>0.355</v>
      </c>
      <c r="CL86" s="85">
        <f t="shared" si="120"/>
        <v>20.687462500000002</v>
      </c>
      <c r="CM86" s="85">
        <f t="shared" si="121"/>
        <v>33.366875</v>
      </c>
      <c r="CN86" s="16">
        <f t="shared" si="122"/>
        <v>0.33467500000000006</v>
      </c>
      <c r="CP86" s="208">
        <v>14.3</v>
      </c>
      <c r="CQ86" s="208">
        <v>34.07449999999999</v>
      </c>
      <c r="CR86" s="208">
        <v>20.02</v>
      </c>
      <c r="CS86" s="208">
        <v>47.70429999999999</v>
      </c>
      <c r="CT86" s="207">
        <v>0.4</v>
      </c>
      <c r="CV86" s="87">
        <v>18.5</v>
      </c>
      <c r="CW86" s="87">
        <v>23.5</v>
      </c>
      <c r="CX86" s="87">
        <f t="shared" si="123"/>
        <v>24.42</v>
      </c>
      <c r="CY86" s="87">
        <f t="shared" si="123"/>
        <v>31.020000000000003</v>
      </c>
      <c r="CZ86" s="16">
        <f t="shared" si="124"/>
        <v>0.32000000000000006</v>
      </c>
      <c r="DA86" s="87">
        <f t="shared" si="125"/>
        <v>23.199</v>
      </c>
      <c r="DB86" s="87">
        <f t="shared" si="126"/>
        <v>29.469</v>
      </c>
      <c r="DC86" s="16">
        <f t="shared" si="127"/>
        <v>0.2540000000000002</v>
      </c>
    </row>
    <row r="87" spans="1:107" ht="14.25">
      <c r="A87" s="3" t="s">
        <v>112</v>
      </c>
      <c r="B87" s="67"/>
      <c r="C87" s="67"/>
      <c r="D87" s="67"/>
      <c r="E87" s="67"/>
      <c r="F87" s="16"/>
      <c r="H87" s="70">
        <v>19.93</v>
      </c>
      <c r="I87" s="70">
        <v>27</v>
      </c>
      <c r="J87" s="209">
        <f t="shared" si="99"/>
        <v>26.706200000000003</v>
      </c>
      <c r="K87" s="209">
        <f t="shared" si="99"/>
        <v>36.18</v>
      </c>
      <c r="L87" s="207">
        <v>0.34</v>
      </c>
      <c r="M87" s="70">
        <f t="shared" si="100"/>
        <v>26.305607000000002</v>
      </c>
      <c r="N87" s="70">
        <f t="shared" si="101"/>
        <v>35.637299999999996</v>
      </c>
      <c r="O87" s="16">
        <f t="shared" si="102"/>
        <v>0.3199000000000001</v>
      </c>
      <c r="Q87" s="69">
        <v>18</v>
      </c>
      <c r="R87" s="69">
        <v>27</v>
      </c>
      <c r="S87" s="214">
        <v>24.29</v>
      </c>
      <c r="T87" s="214">
        <v>36.44</v>
      </c>
      <c r="U87" s="207">
        <v>0.3496</v>
      </c>
      <c r="V87" s="69">
        <f t="shared" si="103"/>
        <v>24.111</v>
      </c>
      <c r="W87" s="69">
        <f t="shared" si="104"/>
        <v>36.1665</v>
      </c>
      <c r="X87" s="16">
        <v>0.3395</v>
      </c>
      <c r="Z87" s="215">
        <v>30.566999999999997</v>
      </c>
      <c r="AA87" s="215">
        <v>43.55049999999999</v>
      </c>
      <c r="AB87" s="215">
        <v>41.08732767872161</v>
      </c>
      <c r="AC87" s="215">
        <v>58.312632129941115</v>
      </c>
      <c r="AD87" s="207">
        <v>0.3411</v>
      </c>
      <c r="AE87" s="257">
        <v>20</v>
      </c>
      <c r="AF87" s="257">
        <v>43.55049999999999</v>
      </c>
      <c r="AG87" s="215">
        <f t="shared" si="105"/>
        <v>26.822</v>
      </c>
      <c r="AH87" s="215">
        <v>58.312632129941115</v>
      </c>
      <c r="AI87" s="207">
        <f t="shared" si="106"/>
        <v>0.3396374871942962</v>
      </c>
      <c r="AJ87" s="72">
        <f t="shared" si="107"/>
        <v>25.4809</v>
      </c>
      <c r="AK87" s="72">
        <f t="shared" si="107"/>
        <v>55.397000523444056</v>
      </c>
      <c r="AL87" s="16">
        <f t="shared" si="108"/>
        <v>0.2726556128345814</v>
      </c>
      <c r="AN87" s="78">
        <v>16</v>
      </c>
      <c r="AO87" s="78">
        <v>18</v>
      </c>
      <c r="AP87" s="217">
        <v>21.76</v>
      </c>
      <c r="AQ87" s="217">
        <v>24.48</v>
      </c>
      <c r="AR87" s="207">
        <v>0.36</v>
      </c>
      <c r="AS87" s="78">
        <f t="shared" si="109"/>
        <v>21.216</v>
      </c>
      <c r="AT87" s="78">
        <f t="shared" si="109"/>
        <v>23.868000000000002</v>
      </c>
      <c r="AU87" s="16">
        <f t="shared" si="110"/>
        <v>0.32600000000000007</v>
      </c>
      <c r="AW87" s="377" t="s">
        <v>387</v>
      </c>
      <c r="AX87" s="378"/>
      <c r="AY87" s="378"/>
      <c r="AZ87" s="378"/>
      <c r="BA87" s="378"/>
      <c r="BB87" s="378"/>
      <c r="BC87" s="378"/>
      <c r="BD87" s="379"/>
      <c r="BF87" s="380" t="s">
        <v>387</v>
      </c>
      <c r="BG87" s="381"/>
      <c r="BH87" s="381"/>
      <c r="BI87" s="381"/>
      <c r="BJ87" s="381"/>
      <c r="BK87" s="381"/>
      <c r="BL87" s="381"/>
      <c r="BM87" s="382"/>
      <c r="BO87" s="82">
        <v>18.5</v>
      </c>
      <c r="BP87" s="82">
        <v>21.5</v>
      </c>
      <c r="BQ87" s="220">
        <v>24.98</v>
      </c>
      <c r="BR87" s="220">
        <v>29.03</v>
      </c>
      <c r="BS87" s="286">
        <f t="shared" si="111"/>
        <v>0.3502500000000002</v>
      </c>
      <c r="BT87" s="82">
        <f t="shared" si="112"/>
        <v>24.6053</v>
      </c>
      <c r="BU87" s="82">
        <f t="shared" si="113"/>
        <v>28.59455</v>
      </c>
      <c r="BV87" s="16">
        <f t="shared" si="114"/>
        <v>0.32999625</v>
      </c>
      <c r="BX87" s="84">
        <v>20</v>
      </c>
      <c r="BY87" s="84">
        <v>30</v>
      </c>
      <c r="BZ87" s="221">
        <v>27.8</v>
      </c>
      <c r="CA87" s="221">
        <v>41.7</v>
      </c>
      <c r="CB87" s="207">
        <f t="shared" si="115"/>
        <v>0.3899999999999999</v>
      </c>
      <c r="CC87" s="84">
        <f t="shared" si="116"/>
        <v>27.522000000000002</v>
      </c>
      <c r="CD87" s="84">
        <f t="shared" si="117"/>
        <v>41.283</v>
      </c>
      <c r="CE87" s="16">
        <f t="shared" si="118"/>
        <v>0.3761000000000001</v>
      </c>
      <c r="CG87" s="86">
        <v>18</v>
      </c>
      <c r="CH87" s="86">
        <v>30</v>
      </c>
      <c r="CI87" s="222">
        <v>24.39</v>
      </c>
      <c r="CJ87" s="222">
        <v>40.65</v>
      </c>
      <c r="CK87" s="207">
        <f t="shared" si="119"/>
        <v>0.35499999999999976</v>
      </c>
      <c r="CL87" s="85">
        <f t="shared" si="120"/>
        <v>24.02415</v>
      </c>
      <c r="CM87" s="85">
        <f t="shared" si="121"/>
        <v>40.04025</v>
      </c>
      <c r="CN87" s="16">
        <f t="shared" si="122"/>
        <v>0.33467500000000006</v>
      </c>
      <c r="CP87" s="208">
        <v>15.400000000000002</v>
      </c>
      <c r="CQ87" s="208">
        <v>39.007999999999996</v>
      </c>
      <c r="CR87" s="208">
        <v>21.560000000000002</v>
      </c>
      <c r="CS87" s="208">
        <v>54.61119999999999</v>
      </c>
      <c r="CT87" s="207">
        <v>0.4</v>
      </c>
      <c r="CV87" s="87">
        <v>23.5</v>
      </c>
      <c r="CW87" s="87">
        <v>27.5</v>
      </c>
      <c r="CX87" s="87">
        <f t="shared" si="123"/>
        <v>31.020000000000003</v>
      </c>
      <c r="CY87" s="87">
        <f t="shared" si="123"/>
        <v>36.300000000000004</v>
      </c>
      <c r="CZ87" s="16">
        <f t="shared" si="124"/>
        <v>0.32000000000000006</v>
      </c>
      <c r="DA87" s="87">
        <f t="shared" si="125"/>
        <v>29.469</v>
      </c>
      <c r="DB87" s="87">
        <f t="shared" si="126"/>
        <v>34.48500000000001</v>
      </c>
      <c r="DC87" s="16">
        <f t="shared" si="127"/>
        <v>0.2540000000000002</v>
      </c>
    </row>
    <row r="88" spans="1:107" ht="14.25">
      <c r="A88" s="3" t="s">
        <v>113</v>
      </c>
      <c r="B88" s="67"/>
      <c r="C88" s="67"/>
      <c r="D88" s="67"/>
      <c r="E88" s="67"/>
      <c r="F88" s="16"/>
      <c r="H88" s="70">
        <v>22.83</v>
      </c>
      <c r="I88" s="70">
        <v>29.35</v>
      </c>
      <c r="J88" s="209">
        <f t="shared" si="99"/>
        <v>30.5922</v>
      </c>
      <c r="K88" s="209">
        <f t="shared" si="99"/>
        <v>39.32900000000001</v>
      </c>
      <c r="L88" s="207">
        <v>0.34</v>
      </c>
      <c r="M88" s="70">
        <f t="shared" si="100"/>
        <v>30.133316999999998</v>
      </c>
      <c r="N88" s="70">
        <f t="shared" si="101"/>
        <v>38.73906500000001</v>
      </c>
      <c r="O88" s="16">
        <f t="shared" si="102"/>
        <v>0.3199000000000003</v>
      </c>
      <c r="Q88" s="69">
        <v>21</v>
      </c>
      <c r="R88" s="69">
        <v>31.5</v>
      </c>
      <c r="S88" s="214">
        <v>28.34</v>
      </c>
      <c r="T88" s="214">
        <v>42.51</v>
      </c>
      <c r="U88" s="207">
        <v>0.3495</v>
      </c>
      <c r="V88" s="69">
        <f t="shared" si="103"/>
        <v>28.1295</v>
      </c>
      <c r="W88" s="69">
        <f t="shared" si="104"/>
        <v>42.19425</v>
      </c>
      <c r="X88" s="16">
        <v>0.3395</v>
      </c>
      <c r="Z88" s="215">
        <v>34.361999999999995</v>
      </c>
      <c r="AA88" s="215">
        <v>49.070499999999996</v>
      </c>
      <c r="AB88" s="215">
        <v>46.12218194701428</v>
      </c>
      <c r="AC88" s="215">
        <v>65.63605652018502</v>
      </c>
      <c r="AD88" s="207">
        <v>0.3395</v>
      </c>
      <c r="AE88" s="257">
        <v>21</v>
      </c>
      <c r="AF88" s="257">
        <v>49.070499999999996</v>
      </c>
      <c r="AG88" s="215">
        <f t="shared" si="105"/>
        <v>28.1295</v>
      </c>
      <c r="AH88" s="215">
        <v>65.63605652018502</v>
      </c>
      <c r="AI88" s="207">
        <f t="shared" si="106"/>
        <v>0.3381602317692185</v>
      </c>
      <c r="AJ88" s="72">
        <f t="shared" si="107"/>
        <v>26.723025</v>
      </c>
      <c r="AK88" s="72">
        <f t="shared" si="107"/>
        <v>62.35425369417577</v>
      </c>
      <c r="AL88" s="16">
        <f t="shared" si="108"/>
        <v>0.27125222018075745</v>
      </c>
      <c r="AN88" s="78">
        <v>18</v>
      </c>
      <c r="AO88" s="78">
        <v>20</v>
      </c>
      <c r="AP88" s="217">
        <v>24.48</v>
      </c>
      <c r="AQ88" s="217">
        <v>27.2</v>
      </c>
      <c r="AR88" s="207">
        <v>0.36</v>
      </c>
      <c r="AS88" s="78">
        <f t="shared" si="109"/>
        <v>23.868000000000002</v>
      </c>
      <c r="AT88" s="78">
        <f t="shared" si="109"/>
        <v>26.52</v>
      </c>
      <c r="AU88" s="16">
        <f t="shared" si="110"/>
        <v>0.32600000000000007</v>
      </c>
      <c r="AW88" s="377" t="s">
        <v>387</v>
      </c>
      <c r="AX88" s="378"/>
      <c r="AY88" s="378"/>
      <c r="AZ88" s="378"/>
      <c r="BA88" s="378"/>
      <c r="BB88" s="378"/>
      <c r="BC88" s="378"/>
      <c r="BD88" s="379"/>
      <c r="BF88" s="380" t="s">
        <v>387</v>
      </c>
      <c r="BG88" s="381"/>
      <c r="BH88" s="381"/>
      <c r="BI88" s="381"/>
      <c r="BJ88" s="381"/>
      <c r="BK88" s="381"/>
      <c r="BL88" s="381"/>
      <c r="BM88" s="382"/>
      <c r="BO88" s="82">
        <v>20</v>
      </c>
      <c r="BP88" s="82">
        <v>24</v>
      </c>
      <c r="BQ88" s="220">
        <v>27</v>
      </c>
      <c r="BR88" s="220">
        <v>32.4</v>
      </c>
      <c r="BS88" s="286">
        <f t="shared" si="111"/>
        <v>0.34999999999999987</v>
      </c>
      <c r="BT88" s="82">
        <f t="shared" si="112"/>
        <v>26.595</v>
      </c>
      <c r="BU88" s="82">
        <f t="shared" si="113"/>
        <v>31.913999999999998</v>
      </c>
      <c r="BV88" s="16">
        <f t="shared" si="114"/>
        <v>0.32975</v>
      </c>
      <c r="BX88" s="84">
        <v>23</v>
      </c>
      <c r="BY88" s="84">
        <v>35</v>
      </c>
      <c r="BZ88" s="221">
        <v>31.97</v>
      </c>
      <c r="CA88" s="221">
        <v>48.65</v>
      </c>
      <c r="CB88" s="207">
        <f t="shared" si="115"/>
        <v>0.3900000000000001</v>
      </c>
      <c r="CC88" s="84">
        <f t="shared" si="116"/>
        <v>31.650299999999998</v>
      </c>
      <c r="CD88" s="84">
        <f t="shared" si="117"/>
        <v>48.1635</v>
      </c>
      <c r="CE88" s="16">
        <f t="shared" si="118"/>
        <v>0.3761000000000001</v>
      </c>
      <c r="CG88" s="86">
        <v>23</v>
      </c>
      <c r="CH88" s="86">
        <v>35</v>
      </c>
      <c r="CI88" s="222">
        <v>31.165</v>
      </c>
      <c r="CJ88" s="222">
        <v>47.425</v>
      </c>
      <c r="CK88" s="207">
        <f t="shared" si="119"/>
        <v>0.355</v>
      </c>
      <c r="CL88" s="85">
        <f t="shared" si="120"/>
        <v>30.697525</v>
      </c>
      <c r="CM88" s="85">
        <f t="shared" si="121"/>
        <v>46.713625</v>
      </c>
      <c r="CN88" s="16">
        <f t="shared" si="122"/>
        <v>0.33467499999999983</v>
      </c>
      <c r="CP88" s="208">
        <v>16.5</v>
      </c>
      <c r="CQ88" s="208">
        <v>44.65449999999999</v>
      </c>
      <c r="CR88" s="208">
        <v>23.099999999999998</v>
      </c>
      <c r="CS88" s="208">
        <v>62.51629999999999</v>
      </c>
      <c r="CT88" s="207">
        <v>0.4</v>
      </c>
      <c r="CV88" s="87">
        <v>27.5</v>
      </c>
      <c r="CW88" s="87">
        <v>31.5</v>
      </c>
      <c r="CX88" s="87">
        <f t="shared" si="123"/>
        <v>36.300000000000004</v>
      </c>
      <c r="CY88" s="87">
        <f t="shared" si="123"/>
        <v>41.580000000000005</v>
      </c>
      <c r="CZ88" s="16">
        <f t="shared" si="124"/>
        <v>0.32000000000000006</v>
      </c>
      <c r="DA88" s="87">
        <f t="shared" si="125"/>
        <v>34.48500000000001</v>
      </c>
      <c r="DB88" s="87">
        <f t="shared" si="126"/>
        <v>39.501000000000005</v>
      </c>
      <c r="DC88" s="16">
        <f t="shared" si="127"/>
        <v>0.2540000000000002</v>
      </c>
    </row>
    <row r="89" spans="1:107" ht="14.25">
      <c r="A89" s="3" t="s">
        <v>114</v>
      </c>
      <c r="B89" s="67"/>
      <c r="C89" s="67"/>
      <c r="D89" s="67"/>
      <c r="E89" s="67"/>
      <c r="F89" s="16"/>
      <c r="H89" s="202">
        <v>25.5</v>
      </c>
      <c r="I89" s="202">
        <v>30.23</v>
      </c>
      <c r="J89" s="212">
        <f t="shared" si="99"/>
        <v>34.17</v>
      </c>
      <c r="K89" s="212">
        <f t="shared" si="99"/>
        <v>40.5082</v>
      </c>
      <c r="L89" s="213">
        <v>0.34</v>
      </c>
      <c r="M89" s="70">
        <f t="shared" si="100"/>
        <v>33.657450000000004</v>
      </c>
      <c r="N89" s="70">
        <f t="shared" si="101"/>
        <v>39.900577000000006</v>
      </c>
      <c r="O89" s="16">
        <f t="shared" si="102"/>
        <v>0.3199000000000001</v>
      </c>
      <c r="Q89" s="69">
        <v>24.25</v>
      </c>
      <c r="R89" s="69">
        <v>36</v>
      </c>
      <c r="S89" s="214">
        <v>32.73</v>
      </c>
      <c r="T89" s="214">
        <v>48.58</v>
      </c>
      <c r="U89" s="207">
        <v>0.3495</v>
      </c>
      <c r="V89" s="69">
        <f t="shared" si="103"/>
        <v>32.482875</v>
      </c>
      <c r="W89" s="69">
        <f t="shared" si="104"/>
        <v>48.222</v>
      </c>
      <c r="X89" s="16">
        <v>0.3395</v>
      </c>
      <c r="Z89" s="215">
        <v>38.3525</v>
      </c>
      <c r="AA89" s="215">
        <v>54.820499999999996</v>
      </c>
      <c r="AB89" s="215">
        <v>51.416407495794786</v>
      </c>
      <c r="AC89" s="215">
        <v>73.26462359335575</v>
      </c>
      <c r="AD89" s="207">
        <v>0.3382</v>
      </c>
      <c r="AE89" s="257">
        <v>23</v>
      </c>
      <c r="AF89" s="257">
        <v>54.820499999999996</v>
      </c>
      <c r="AG89" s="215">
        <f t="shared" si="105"/>
        <v>30.7786</v>
      </c>
      <c r="AH89" s="215">
        <v>73.26462359335575</v>
      </c>
      <c r="AI89" s="207">
        <f t="shared" si="106"/>
        <v>0.3369642137143265</v>
      </c>
      <c r="AJ89" s="72">
        <f t="shared" si="107"/>
        <v>29.23967</v>
      </c>
      <c r="AK89" s="72">
        <f t="shared" si="107"/>
        <v>69.60139241368796</v>
      </c>
      <c r="AL89" s="16">
        <f t="shared" si="108"/>
        <v>0.2701160030286103</v>
      </c>
      <c r="AN89" s="78">
        <v>20</v>
      </c>
      <c r="AO89" s="78">
        <v>22</v>
      </c>
      <c r="AP89" s="217">
        <v>27.2</v>
      </c>
      <c r="AQ89" s="217">
        <v>29.92</v>
      </c>
      <c r="AR89" s="207">
        <v>0.36</v>
      </c>
      <c r="AS89" s="78">
        <f t="shared" si="109"/>
        <v>26.52</v>
      </c>
      <c r="AT89" s="78">
        <f t="shared" si="109"/>
        <v>29.172</v>
      </c>
      <c r="AU89" s="16">
        <f t="shared" si="110"/>
        <v>0.32600000000000007</v>
      </c>
      <c r="AW89" s="377" t="s">
        <v>387</v>
      </c>
      <c r="AX89" s="378"/>
      <c r="AY89" s="378"/>
      <c r="AZ89" s="378"/>
      <c r="BA89" s="378"/>
      <c r="BB89" s="378"/>
      <c r="BC89" s="378"/>
      <c r="BD89" s="379"/>
      <c r="BF89" s="380" t="s">
        <v>387</v>
      </c>
      <c r="BG89" s="381"/>
      <c r="BH89" s="381"/>
      <c r="BI89" s="381"/>
      <c r="BJ89" s="381"/>
      <c r="BK89" s="381"/>
      <c r="BL89" s="381"/>
      <c r="BM89" s="382"/>
      <c r="BO89" s="82">
        <v>22.5</v>
      </c>
      <c r="BP89" s="82">
        <v>26.5</v>
      </c>
      <c r="BQ89" s="220">
        <v>30.38</v>
      </c>
      <c r="BR89" s="220">
        <v>35.78</v>
      </c>
      <c r="BS89" s="286">
        <f t="shared" si="111"/>
        <v>0.35020408163265304</v>
      </c>
      <c r="BT89" s="82">
        <f t="shared" si="112"/>
        <v>29.9243</v>
      </c>
      <c r="BU89" s="82">
        <f t="shared" si="113"/>
        <v>35.2433</v>
      </c>
      <c r="BV89" s="16">
        <f t="shared" si="114"/>
        <v>0.32995102040816304</v>
      </c>
      <c r="BX89" s="84">
        <v>27</v>
      </c>
      <c r="BY89" s="84">
        <v>40</v>
      </c>
      <c r="BZ89" s="221">
        <v>37.53</v>
      </c>
      <c r="CA89" s="221">
        <v>55.6</v>
      </c>
      <c r="CB89" s="207">
        <f t="shared" si="115"/>
        <v>0.3899999999999999</v>
      </c>
      <c r="CC89" s="84">
        <f t="shared" si="116"/>
        <v>37.1547</v>
      </c>
      <c r="CD89" s="84">
        <f t="shared" si="117"/>
        <v>55.044000000000004</v>
      </c>
      <c r="CE89" s="16">
        <f t="shared" si="118"/>
        <v>0.3761000000000001</v>
      </c>
      <c r="CG89" s="86">
        <v>25</v>
      </c>
      <c r="CH89" s="86">
        <v>38</v>
      </c>
      <c r="CI89" s="222">
        <v>33.875</v>
      </c>
      <c r="CJ89" s="222">
        <v>51.49</v>
      </c>
      <c r="CK89" s="207">
        <f t="shared" si="119"/>
        <v>0.3550000000000002</v>
      </c>
      <c r="CL89" s="85">
        <f t="shared" si="120"/>
        <v>33.366875</v>
      </c>
      <c r="CM89" s="85">
        <f t="shared" si="121"/>
        <v>50.71765</v>
      </c>
      <c r="CN89" s="16">
        <f t="shared" si="122"/>
        <v>0.33467500000000006</v>
      </c>
      <c r="CP89" s="208">
        <v>17.6</v>
      </c>
      <c r="CQ89" s="208">
        <v>51.129</v>
      </c>
      <c r="CR89" s="208">
        <v>24.64</v>
      </c>
      <c r="CS89" s="208">
        <v>71.58059999999999</v>
      </c>
      <c r="CT89" s="207">
        <v>0.4</v>
      </c>
      <c r="CV89" s="87">
        <v>31.5</v>
      </c>
      <c r="CW89" s="87">
        <v>34.5</v>
      </c>
      <c r="CX89" s="87">
        <f t="shared" si="123"/>
        <v>41.580000000000005</v>
      </c>
      <c r="CY89" s="87">
        <f t="shared" si="123"/>
        <v>45.54</v>
      </c>
      <c r="CZ89" s="16">
        <f t="shared" si="124"/>
        <v>0.32000000000000006</v>
      </c>
      <c r="DA89" s="87">
        <f t="shared" si="125"/>
        <v>39.501000000000005</v>
      </c>
      <c r="DB89" s="87">
        <f t="shared" si="126"/>
        <v>43.263</v>
      </c>
      <c r="DC89" s="16">
        <f t="shared" si="127"/>
        <v>0.2540000000000002</v>
      </c>
    </row>
    <row r="90" spans="1:107" ht="14.25">
      <c r="A90" s="4" t="s">
        <v>115</v>
      </c>
      <c r="B90" s="354"/>
      <c r="C90" s="355"/>
      <c r="D90" s="355"/>
      <c r="E90" s="355"/>
      <c r="F90" s="356"/>
      <c r="H90" s="354"/>
      <c r="I90" s="355"/>
      <c r="J90" s="355"/>
      <c r="K90" s="355"/>
      <c r="L90" s="355"/>
      <c r="M90" s="355"/>
      <c r="N90" s="355"/>
      <c r="O90" s="356"/>
      <c r="Q90" s="354"/>
      <c r="R90" s="355"/>
      <c r="S90" s="355"/>
      <c r="T90" s="355"/>
      <c r="U90" s="355"/>
      <c r="V90" s="355"/>
      <c r="W90" s="355"/>
      <c r="X90" s="356"/>
      <c r="Z90" s="375"/>
      <c r="AA90" s="376"/>
      <c r="AB90" s="376"/>
      <c r="AC90" s="376"/>
      <c r="AD90" s="376"/>
      <c r="AE90" s="372"/>
      <c r="AF90" s="372"/>
      <c r="AG90" s="372"/>
      <c r="AH90" s="372"/>
      <c r="AI90" s="372"/>
      <c r="AJ90" s="354"/>
      <c r="AK90" s="355"/>
      <c r="AL90" s="355"/>
      <c r="AN90" s="354"/>
      <c r="AO90" s="355"/>
      <c r="AP90" s="355"/>
      <c r="AQ90" s="355"/>
      <c r="AR90" s="355"/>
      <c r="AS90" s="355"/>
      <c r="AT90" s="355"/>
      <c r="AU90" s="356"/>
      <c r="AW90" s="354"/>
      <c r="AX90" s="355"/>
      <c r="AY90" s="355"/>
      <c r="AZ90" s="355"/>
      <c r="BA90" s="355"/>
      <c r="BB90" s="355"/>
      <c r="BC90" s="355"/>
      <c r="BD90" s="356"/>
      <c r="BF90" s="354"/>
      <c r="BG90" s="355"/>
      <c r="BH90" s="355"/>
      <c r="BI90" s="355"/>
      <c r="BJ90" s="355"/>
      <c r="BK90" s="355"/>
      <c r="BL90" s="355"/>
      <c r="BM90" s="356"/>
      <c r="BO90" s="354"/>
      <c r="BP90" s="355"/>
      <c r="BQ90" s="355"/>
      <c r="BR90" s="355"/>
      <c r="BS90" s="355"/>
      <c r="BT90" s="355"/>
      <c r="BU90" s="355"/>
      <c r="BV90" s="356"/>
      <c r="BX90" s="354"/>
      <c r="BY90" s="355"/>
      <c r="BZ90" s="355"/>
      <c r="CA90" s="355"/>
      <c r="CB90" s="355"/>
      <c r="CC90" s="355"/>
      <c r="CD90" s="355"/>
      <c r="CE90" s="356"/>
      <c r="CG90" s="354"/>
      <c r="CH90" s="355"/>
      <c r="CI90" s="355"/>
      <c r="CJ90" s="355"/>
      <c r="CK90" s="355"/>
      <c r="CL90" s="355"/>
      <c r="CM90" s="355"/>
      <c r="CN90" s="356"/>
      <c r="CP90" s="375"/>
      <c r="CQ90" s="376"/>
      <c r="CR90" s="376"/>
      <c r="CS90" s="376"/>
      <c r="CT90" s="402"/>
      <c r="CV90" s="354"/>
      <c r="CW90" s="355"/>
      <c r="CX90" s="355"/>
      <c r="CY90" s="355"/>
      <c r="CZ90" s="355"/>
      <c r="DA90" s="355"/>
      <c r="DB90" s="355"/>
      <c r="DC90" s="356"/>
    </row>
    <row r="91" spans="1:107" ht="14.25">
      <c r="A91" s="4" t="s">
        <v>116</v>
      </c>
      <c r="B91" s="354"/>
      <c r="C91" s="355"/>
      <c r="D91" s="355"/>
      <c r="E91" s="355"/>
      <c r="F91" s="356"/>
      <c r="H91" s="354"/>
      <c r="I91" s="355"/>
      <c r="J91" s="355"/>
      <c r="K91" s="355"/>
      <c r="L91" s="355"/>
      <c r="M91" s="355"/>
      <c r="N91" s="355"/>
      <c r="O91" s="356"/>
      <c r="Q91" s="354"/>
      <c r="R91" s="355"/>
      <c r="S91" s="355"/>
      <c r="T91" s="355"/>
      <c r="U91" s="355"/>
      <c r="V91" s="355"/>
      <c r="W91" s="355"/>
      <c r="X91" s="356"/>
      <c r="Z91" s="375"/>
      <c r="AA91" s="376"/>
      <c r="AB91" s="376"/>
      <c r="AC91" s="376"/>
      <c r="AD91" s="376"/>
      <c r="AE91" s="372"/>
      <c r="AF91" s="372"/>
      <c r="AG91" s="372"/>
      <c r="AH91" s="372"/>
      <c r="AI91" s="372"/>
      <c r="AJ91" s="204"/>
      <c r="AK91" s="204"/>
      <c r="AL91" s="194"/>
      <c r="AN91" s="354"/>
      <c r="AO91" s="355"/>
      <c r="AP91" s="355"/>
      <c r="AQ91" s="355"/>
      <c r="AR91" s="355"/>
      <c r="AS91" s="355"/>
      <c r="AT91" s="355"/>
      <c r="AU91" s="356"/>
      <c r="AW91" s="354"/>
      <c r="AX91" s="355"/>
      <c r="AY91" s="355"/>
      <c r="AZ91" s="355"/>
      <c r="BA91" s="355"/>
      <c r="BB91" s="355"/>
      <c r="BC91" s="355"/>
      <c r="BD91" s="356"/>
      <c r="BF91" s="354"/>
      <c r="BG91" s="355"/>
      <c r="BH91" s="355"/>
      <c r="BI91" s="355"/>
      <c r="BJ91" s="355"/>
      <c r="BK91" s="355"/>
      <c r="BL91" s="355"/>
      <c r="BM91" s="356"/>
      <c r="BO91" s="354"/>
      <c r="BP91" s="355"/>
      <c r="BQ91" s="355"/>
      <c r="BR91" s="355"/>
      <c r="BS91" s="355"/>
      <c r="BT91" s="355"/>
      <c r="BU91" s="355"/>
      <c r="BV91" s="356"/>
      <c r="BX91" s="354"/>
      <c r="BY91" s="355"/>
      <c r="BZ91" s="355"/>
      <c r="CA91" s="355"/>
      <c r="CB91" s="355"/>
      <c r="CC91" s="355"/>
      <c r="CD91" s="355"/>
      <c r="CE91" s="356"/>
      <c r="CG91" s="195"/>
      <c r="CH91" s="196"/>
      <c r="CI91" s="196"/>
      <c r="CJ91" s="196"/>
      <c r="CK91" s="196"/>
      <c r="CL91" s="204"/>
      <c r="CM91" s="204"/>
      <c r="CN91" s="194"/>
      <c r="CP91" s="375"/>
      <c r="CQ91" s="376"/>
      <c r="CR91" s="376"/>
      <c r="CS91" s="376"/>
      <c r="CT91" s="402"/>
      <c r="CV91" s="354"/>
      <c r="CW91" s="355"/>
      <c r="CX91" s="355"/>
      <c r="CY91" s="355"/>
      <c r="CZ91" s="355"/>
      <c r="DA91" s="355"/>
      <c r="DB91" s="355"/>
      <c r="DC91" s="356"/>
    </row>
    <row r="92" spans="1:107" ht="14.25">
      <c r="A92" s="6" t="s">
        <v>117</v>
      </c>
      <c r="B92" s="67"/>
      <c r="C92" s="67"/>
      <c r="D92" s="67"/>
      <c r="E92" s="67"/>
      <c r="F92" s="16"/>
      <c r="H92" s="203">
        <v>10</v>
      </c>
      <c r="I92" s="203">
        <v>12</v>
      </c>
      <c r="J92" s="210">
        <f>H92*1.34</f>
        <v>13.4</v>
      </c>
      <c r="K92" s="210">
        <f>I92*1.34</f>
        <v>16.080000000000002</v>
      </c>
      <c r="L92" s="211">
        <v>0.34</v>
      </c>
      <c r="M92" s="70">
        <f>J92-(J92*0.015)</f>
        <v>13.199</v>
      </c>
      <c r="N92" s="70">
        <f>K92-(K92*0.015)</f>
        <v>15.838800000000003</v>
      </c>
      <c r="O92" s="16">
        <f>(M92+N92)/(H92+I92)-1</f>
        <v>0.3199000000000003</v>
      </c>
      <c r="Q92" s="69">
        <v>9.5</v>
      </c>
      <c r="R92" s="69">
        <v>13</v>
      </c>
      <c r="S92" s="214">
        <v>12.82</v>
      </c>
      <c r="T92" s="214">
        <v>17.54</v>
      </c>
      <c r="U92" s="207">
        <v>0.3493</v>
      </c>
      <c r="V92" s="69">
        <f>Q92+(Q92*X92)</f>
        <v>12.72525</v>
      </c>
      <c r="W92" s="69">
        <f>R92+(R92*X92)</f>
        <v>17.4135</v>
      </c>
      <c r="X92" s="16">
        <v>0.3395</v>
      </c>
      <c r="Z92" s="215">
        <v>24.1</v>
      </c>
      <c r="AA92" s="215">
        <v>33.3</v>
      </c>
      <c r="AB92" s="215">
        <v>32.51</v>
      </c>
      <c r="AC92" s="215">
        <v>44.72</v>
      </c>
      <c r="AD92" s="207">
        <v>0.3455</v>
      </c>
      <c r="AE92" s="257">
        <v>10</v>
      </c>
      <c r="AF92" s="257">
        <v>33.3</v>
      </c>
      <c r="AG92" s="215">
        <f>(AE92*AD92)+AE92</f>
        <v>13.455</v>
      </c>
      <c r="AH92" s="215">
        <v>44.72</v>
      </c>
      <c r="AI92" s="16">
        <f>((AG92+AH92)/(AE92+AF92)-1)</f>
        <v>0.34353348729792144</v>
      </c>
      <c r="AJ92" s="72">
        <f>AG92-(AG92*0.05)</f>
        <v>12.78225</v>
      </c>
      <c r="AK92" s="72">
        <f>AH92-(AH92*0.05)</f>
        <v>42.484</v>
      </c>
      <c r="AL92" s="16">
        <f>(AJ92+AK92)/(AE92+AF92)-1</f>
        <v>0.2763568129330254</v>
      </c>
      <c r="AN92" s="78">
        <v>10</v>
      </c>
      <c r="AO92" s="78">
        <v>11</v>
      </c>
      <c r="AP92" s="217">
        <v>13.6</v>
      </c>
      <c r="AQ92" s="217">
        <v>14.96</v>
      </c>
      <c r="AR92" s="207">
        <v>0.36</v>
      </c>
      <c r="AS92" s="78">
        <f>AP92-(AP92*0.025)</f>
        <v>13.26</v>
      </c>
      <c r="AT92" s="78">
        <f>AQ92-(AQ92*0.025)</f>
        <v>14.586</v>
      </c>
      <c r="AU92" s="16">
        <f>(AS92+AT92)/(AN92+AO92)-1</f>
        <v>0.32600000000000007</v>
      </c>
      <c r="AW92" s="377" t="s">
        <v>387</v>
      </c>
      <c r="AX92" s="378"/>
      <c r="AY92" s="378"/>
      <c r="AZ92" s="378"/>
      <c r="BA92" s="378"/>
      <c r="BB92" s="378"/>
      <c r="BC92" s="378"/>
      <c r="BD92" s="379"/>
      <c r="BF92" s="80">
        <v>12</v>
      </c>
      <c r="BG92" s="80">
        <v>15.5</v>
      </c>
      <c r="BH92" s="219">
        <v>16.2</v>
      </c>
      <c r="BI92" s="219">
        <v>20.93</v>
      </c>
      <c r="BJ92" s="207">
        <v>0.35</v>
      </c>
      <c r="BK92" s="80">
        <f>BH92-(BH92*0.025)</f>
        <v>15.795</v>
      </c>
      <c r="BL92" s="80">
        <f>BI92-(BI92*0.025)</f>
        <v>20.40675</v>
      </c>
      <c r="BM92" s="16">
        <f>(BK92+BL92)/(BF92+BG92)-1</f>
        <v>0.31642727272727256</v>
      </c>
      <c r="BO92" s="82">
        <v>12.5</v>
      </c>
      <c r="BP92" s="82">
        <v>14.75</v>
      </c>
      <c r="BQ92" s="220">
        <v>16.88</v>
      </c>
      <c r="BR92" s="220">
        <v>19.91</v>
      </c>
      <c r="BS92" s="286">
        <f>((BQ92+BR92)/(BO92+BP92)-1)</f>
        <v>0.35009174311926605</v>
      </c>
      <c r="BT92" s="82">
        <f>BQ92-(BQ92*0.015)</f>
        <v>16.6268</v>
      </c>
      <c r="BU92" s="82">
        <f>BR92-(BR92*0.015)</f>
        <v>19.61135</v>
      </c>
      <c r="BV92" s="16">
        <f>(BT92+BU92)/(BO92+BP92)-1</f>
        <v>0.3298403669724772</v>
      </c>
      <c r="BX92" s="84">
        <v>9</v>
      </c>
      <c r="BY92" s="84">
        <v>13.5</v>
      </c>
      <c r="BZ92" s="221">
        <v>12.51</v>
      </c>
      <c r="CA92" s="221">
        <v>18.76</v>
      </c>
      <c r="CB92" s="207">
        <f>((BZ92+CA92)/(BX92+BY92)-1)</f>
        <v>0.389777777777778</v>
      </c>
      <c r="CC92" s="84">
        <f>BZ92-(BZ92*0.01)</f>
        <v>12.3849</v>
      </c>
      <c r="CD92" s="84">
        <f>CA92-(CA92*0.01)</f>
        <v>18.572400000000002</v>
      </c>
      <c r="CE92" s="16">
        <f>(CC92+CD92)/(BX92+BY92)-1</f>
        <v>0.3758800000000002</v>
      </c>
      <c r="CG92" s="86">
        <v>12</v>
      </c>
      <c r="CH92" s="86">
        <v>15.5</v>
      </c>
      <c r="CI92" s="222">
        <v>16.259999999999998</v>
      </c>
      <c r="CJ92" s="222">
        <v>21.0025</v>
      </c>
      <c r="CK92" s="207">
        <f>((CI92+CJ92)/(CG92+CH92)-1)</f>
        <v>0.3550000000000002</v>
      </c>
      <c r="CL92" s="85">
        <f>CI92-(CI92*0.015)</f>
        <v>16.016099999999998</v>
      </c>
      <c r="CM92" s="85">
        <f>CJ92-(CJ92*0.015)</f>
        <v>20.687462500000002</v>
      </c>
      <c r="CN92" s="16">
        <f>(CL92+CM92)/(CG92+CH92)-1</f>
        <v>0.33467500000000006</v>
      </c>
      <c r="CP92" s="208">
        <v>9.537</v>
      </c>
      <c r="CQ92" s="208">
        <v>14.179499999999999</v>
      </c>
      <c r="CR92" s="208">
        <v>13.3518</v>
      </c>
      <c r="CS92" s="208">
        <v>19.8513</v>
      </c>
      <c r="CT92" s="207">
        <v>0.4</v>
      </c>
      <c r="CV92" s="87">
        <v>11.5</v>
      </c>
      <c r="CW92" s="87">
        <v>15.5</v>
      </c>
      <c r="CX92" s="87">
        <f>CV92*1.32</f>
        <v>15.180000000000001</v>
      </c>
      <c r="CY92" s="87">
        <f>CW92*1.32</f>
        <v>20.46</v>
      </c>
      <c r="CZ92" s="16">
        <f>((CX92+CY92)/(CV92+CW92)-1)</f>
        <v>0.32000000000000006</v>
      </c>
      <c r="DA92" s="87">
        <f>CX92-(CX92*0.05)</f>
        <v>14.421000000000001</v>
      </c>
      <c r="DB92" s="87">
        <f>CY92-(CY92*0.05)</f>
        <v>19.437</v>
      </c>
      <c r="DC92" s="16">
        <f>(DA92+DB92)/(CV92+CW92)-1</f>
        <v>0.2540000000000002</v>
      </c>
    </row>
    <row r="93" spans="1:107" ht="14.25">
      <c r="A93" s="4" t="s">
        <v>118</v>
      </c>
      <c r="B93" s="354"/>
      <c r="C93" s="355"/>
      <c r="D93" s="355"/>
      <c r="E93" s="355"/>
      <c r="F93" s="356"/>
      <c r="H93" s="354"/>
      <c r="I93" s="355"/>
      <c r="J93" s="355"/>
      <c r="K93" s="355"/>
      <c r="L93" s="356"/>
      <c r="M93" s="204"/>
      <c r="N93" s="204"/>
      <c r="O93" s="194"/>
      <c r="Q93" s="354"/>
      <c r="R93" s="355"/>
      <c r="S93" s="355"/>
      <c r="T93" s="355"/>
      <c r="U93" s="356"/>
      <c r="V93" s="204"/>
      <c r="W93" s="204"/>
      <c r="X93" s="194"/>
      <c r="Z93" s="424"/>
      <c r="AA93" s="424"/>
      <c r="AB93" s="424"/>
      <c r="AC93" s="424"/>
      <c r="AD93" s="424"/>
      <c r="AE93" s="372"/>
      <c r="AF93" s="372"/>
      <c r="AG93" s="372"/>
      <c r="AH93" s="372"/>
      <c r="AI93" s="372"/>
      <c r="AJ93" s="204"/>
      <c r="AK93" s="204"/>
      <c r="AL93" s="194"/>
      <c r="AN93" s="354"/>
      <c r="AO93" s="355"/>
      <c r="AP93" s="355"/>
      <c r="AQ93" s="355"/>
      <c r="AR93" s="356"/>
      <c r="AS93" s="204"/>
      <c r="AT93" s="204"/>
      <c r="AU93" s="194"/>
      <c r="AW93" s="200"/>
      <c r="AX93" s="201"/>
      <c r="AY93" s="201"/>
      <c r="AZ93" s="201"/>
      <c r="BA93" s="201"/>
      <c r="BB93" s="205"/>
      <c r="BC93" s="205"/>
      <c r="BD93" s="201"/>
      <c r="BF93" s="354"/>
      <c r="BG93" s="355"/>
      <c r="BH93" s="355"/>
      <c r="BI93" s="355"/>
      <c r="BJ93" s="355"/>
      <c r="BK93" s="204"/>
      <c r="BL93" s="204"/>
      <c r="BM93" s="194"/>
      <c r="BO93" s="321"/>
      <c r="BP93" s="322"/>
      <c r="BQ93" s="322"/>
      <c r="BR93" s="322"/>
      <c r="BS93" s="322"/>
      <c r="BT93" s="204"/>
      <c r="BU93" s="204"/>
      <c r="BV93" s="194"/>
      <c r="BX93" s="354"/>
      <c r="BY93" s="355"/>
      <c r="BZ93" s="355"/>
      <c r="CA93" s="355"/>
      <c r="CB93" s="355"/>
      <c r="CC93" s="204"/>
      <c r="CD93" s="204"/>
      <c r="CE93" s="194"/>
      <c r="CG93" s="354"/>
      <c r="CH93" s="355"/>
      <c r="CI93" s="355"/>
      <c r="CJ93" s="355"/>
      <c r="CK93" s="355"/>
      <c r="CL93" s="204"/>
      <c r="CM93" s="204"/>
      <c r="CN93" s="194"/>
      <c r="CP93" s="375"/>
      <c r="CQ93" s="376"/>
      <c r="CR93" s="376"/>
      <c r="CS93" s="376"/>
      <c r="CT93" s="402"/>
      <c r="CV93" s="354"/>
      <c r="CW93" s="355"/>
      <c r="CX93" s="355"/>
      <c r="CY93" s="355"/>
      <c r="CZ93" s="355"/>
      <c r="DA93" s="355"/>
      <c r="DB93" s="355"/>
      <c r="DC93" s="356"/>
    </row>
    <row r="94" spans="1:107" ht="14.25">
      <c r="A94" s="6" t="s">
        <v>119</v>
      </c>
      <c r="B94" s="67"/>
      <c r="C94" s="67"/>
      <c r="D94" s="67"/>
      <c r="E94" s="67"/>
      <c r="F94" s="16"/>
      <c r="H94" s="70">
        <v>10</v>
      </c>
      <c r="I94" s="70">
        <v>12</v>
      </c>
      <c r="J94" s="209">
        <f>H94*1.34</f>
        <v>13.4</v>
      </c>
      <c r="K94" s="209">
        <f>I94*1.34</f>
        <v>16.080000000000002</v>
      </c>
      <c r="L94" s="207">
        <v>0.34</v>
      </c>
      <c r="M94" s="70">
        <f>J94-(J94*0.015)</f>
        <v>13.199</v>
      </c>
      <c r="N94" s="70">
        <f>K94-(K94*0.015)</f>
        <v>15.838800000000003</v>
      </c>
      <c r="O94" s="16">
        <f>(M94+N94)/(H94+I94)-1</f>
        <v>0.3199000000000003</v>
      </c>
      <c r="Q94" s="69">
        <v>8.5</v>
      </c>
      <c r="R94" s="69">
        <v>12.5</v>
      </c>
      <c r="S94" s="214">
        <v>11.47</v>
      </c>
      <c r="T94" s="214">
        <v>16.87</v>
      </c>
      <c r="U94" s="207">
        <v>0.3495</v>
      </c>
      <c r="V94" s="69">
        <f>Q94+(Q94*X94)</f>
        <v>11.38575</v>
      </c>
      <c r="W94" s="69">
        <f>R94+(R94*X94)</f>
        <v>16.74375</v>
      </c>
      <c r="X94" s="16">
        <v>0.3395</v>
      </c>
      <c r="Z94" s="215">
        <v>12.48</v>
      </c>
      <c r="AA94" s="215">
        <v>16.45</v>
      </c>
      <c r="AB94" s="215">
        <v>17.05</v>
      </c>
      <c r="AC94" s="215">
        <v>22.33</v>
      </c>
      <c r="AD94" s="207">
        <v>0.3612</v>
      </c>
      <c r="AE94" s="257">
        <v>10</v>
      </c>
      <c r="AF94" s="257">
        <v>16.45</v>
      </c>
      <c r="AG94" s="215">
        <f>(AE94*AD94)+AE94</f>
        <v>13.612</v>
      </c>
      <c r="AH94" s="215">
        <v>22.33</v>
      </c>
      <c r="AI94" s="16">
        <f>((AG94+AH94)/(AE94+AF94)-1)</f>
        <v>0.3588657844990548</v>
      </c>
      <c r="AJ94" s="72">
        <f>AG94-(AG94*0.05)</f>
        <v>12.9314</v>
      </c>
      <c r="AK94" s="72">
        <f>AH94-(AH94*0.05)</f>
        <v>21.2135</v>
      </c>
      <c r="AL94" s="16">
        <f>(AJ94+AK94)/(AE94+AF94)-1</f>
        <v>0.2909224952741021</v>
      </c>
      <c r="AN94" s="78">
        <v>10</v>
      </c>
      <c r="AO94" s="78">
        <v>13</v>
      </c>
      <c r="AP94" s="217">
        <v>13.6</v>
      </c>
      <c r="AQ94" s="217">
        <v>17.68</v>
      </c>
      <c r="AR94" s="207">
        <f>((AP94+AQ94)/(AN94+AO94)-1)</f>
        <v>0.3600000000000001</v>
      </c>
      <c r="AS94" s="78">
        <f>AP94-(AP94*0.025)</f>
        <v>13.26</v>
      </c>
      <c r="AT94" s="78">
        <f>AQ94-(AQ94*0.025)</f>
        <v>17.238</v>
      </c>
      <c r="AU94" s="16">
        <f>(AS94+AT94)/(AN94+AO94)-1</f>
        <v>0.32599999999999985</v>
      </c>
      <c r="AW94" s="377" t="s">
        <v>387</v>
      </c>
      <c r="AX94" s="378"/>
      <c r="AY94" s="378"/>
      <c r="AZ94" s="378"/>
      <c r="BA94" s="378"/>
      <c r="BB94" s="378"/>
      <c r="BC94" s="378"/>
      <c r="BD94" s="379"/>
      <c r="BF94" s="80">
        <v>8.8</v>
      </c>
      <c r="BG94" s="80">
        <v>10.82</v>
      </c>
      <c r="BH94" s="219">
        <v>11.88</v>
      </c>
      <c r="BI94" s="219">
        <v>14.61</v>
      </c>
      <c r="BJ94" s="207">
        <v>0.35</v>
      </c>
      <c r="BK94" s="80">
        <f>BH94-(BH94*0.025)</f>
        <v>11.583</v>
      </c>
      <c r="BL94" s="80">
        <f>BI94-(BI94*0.025)</f>
        <v>14.24475</v>
      </c>
      <c r="BM94" s="16">
        <f>(BK94+BL94)/(BF94+BG94)-1</f>
        <v>0.31639908256880744</v>
      </c>
      <c r="BO94" s="82">
        <v>10</v>
      </c>
      <c r="BP94" s="82">
        <v>12</v>
      </c>
      <c r="BQ94" s="220">
        <v>13.5</v>
      </c>
      <c r="BR94" s="220">
        <v>16.2</v>
      </c>
      <c r="BS94" s="286">
        <f>((BQ94+BR94)/(BO94+BP94)-1)</f>
        <v>0.34999999999999987</v>
      </c>
      <c r="BT94" s="82">
        <f>BQ94-(BQ94*0.015)</f>
        <v>13.2975</v>
      </c>
      <c r="BU94" s="82">
        <f>BR94-(BR94*0.015)</f>
        <v>15.956999999999999</v>
      </c>
      <c r="BV94" s="16">
        <f>(BT94+BU94)/(BO94+BP94)-1</f>
        <v>0.32975</v>
      </c>
      <c r="BX94" s="84">
        <v>10</v>
      </c>
      <c r="BY94" s="84">
        <v>15</v>
      </c>
      <c r="BZ94" s="221">
        <v>13.9</v>
      </c>
      <c r="CA94" s="221">
        <v>20.85</v>
      </c>
      <c r="CB94" s="207">
        <f>((BZ94+CA94)/(BX94+BY94)-1)</f>
        <v>0.3899999999999999</v>
      </c>
      <c r="CC94" s="84">
        <f>BZ94-(BZ94*0.01)</f>
        <v>13.761000000000001</v>
      </c>
      <c r="CD94" s="84">
        <f>CA94-(CA94*0.01)</f>
        <v>20.6415</v>
      </c>
      <c r="CE94" s="16">
        <f>(CC94+CD94)/(BX94+BY94)-1</f>
        <v>0.3761000000000001</v>
      </c>
      <c r="CG94" s="389" t="s">
        <v>387</v>
      </c>
      <c r="CH94" s="390"/>
      <c r="CI94" s="390"/>
      <c r="CJ94" s="390"/>
      <c r="CK94" s="390"/>
      <c r="CL94" s="390"/>
      <c r="CM94" s="390"/>
      <c r="CN94" s="391"/>
      <c r="CP94" s="208">
        <v>12.85</v>
      </c>
      <c r="CQ94" s="208">
        <v>20.9</v>
      </c>
      <c r="CR94" s="208">
        <v>17.99</v>
      </c>
      <c r="CS94" s="208">
        <v>29.259999999999994</v>
      </c>
      <c r="CT94" s="207">
        <v>0.4</v>
      </c>
      <c r="CV94" s="87">
        <v>9</v>
      </c>
      <c r="CW94" s="87">
        <v>12</v>
      </c>
      <c r="CX94" s="87">
        <f>CV94*1.32</f>
        <v>11.88</v>
      </c>
      <c r="CY94" s="87">
        <f>CW94*1.32</f>
        <v>15.84</v>
      </c>
      <c r="CZ94" s="16">
        <f>((CX94+CY94)/(CV94+CW94)-1)</f>
        <v>0.31999999999999984</v>
      </c>
      <c r="DA94" s="87">
        <f>CX94-(CX94*0.05)</f>
        <v>11.286000000000001</v>
      </c>
      <c r="DB94" s="87">
        <f>CY94-(CY94*0.05)</f>
        <v>15.048</v>
      </c>
      <c r="DC94" s="16">
        <f>(DA94+DB94)/(CV94+CW94)-1</f>
        <v>0.2540000000000002</v>
      </c>
    </row>
    <row r="95" spans="1:107" ht="14.25">
      <c r="A95" s="6" t="s">
        <v>120</v>
      </c>
      <c r="B95" s="67"/>
      <c r="C95" s="67"/>
      <c r="D95" s="67"/>
      <c r="E95" s="67"/>
      <c r="F95" s="16"/>
      <c r="H95" s="70">
        <v>12</v>
      </c>
      <c r="I95" s="70">
        <v>15</v>
      </c>
      <c r="J95" s="209">
        <f>H95*1.34</f>
        <v>16.080000000000002</v>
      </c>
      <c r="K95" s="209">
        <f>I95*1.34</f>
        <v>20.1</v>
      </c>
      <c r="L95" s="207">
        <v>0.34</v>
      </c>
      <c r="M95" s="70">
        <f>J95-(J95*0.015)</f>
        <v>15.838800000000003</v>
      </c>
      <c r="N95" s="70">
        <f>K95-(K95*0.015)</f>
        <v>19.7985</v>
      </c>
      <c r="O95" s="16">
        <f>(M95+N95)/(H95+I95)-1</f>
        <v>0.3199000000000001</v>
      </c>
      <c r="Q95" s="69">
        <v>10</v>
      </c>
      <c r="R95" s="69">
        <v>14</v>
      </c>
      <c r="S95" s="214">
        <v>13.5</v>
      </c>
      <c r="T95" s="214">
        <v>18.89</v>
      </c>
      <c r="U95" s="207">
        <v>0.3496</v>
      </c>
      <c r="V95" s="69">
        <f>Q95+(Q95*X95)</f>
        <v>13.395</v>
      </c>
      <c r="W95" s="69">
        <f>R95+(R95*X95)</f>
        <v>18.753</v>
      </c>
      <c r="X95" s="16">
        <v>0.3395</v>
      </c>
      <c r="Z95" s="215">
        <v>15.28</v>
      </c>
      <c r="AA95" s="215">
        <v>20.47</v>
      </c>
      <c r="AB95" s="215">
        <v>20.79</v>
      </c>
      <c r="AC95" s="215">
        <v>27.69</v>
      </c>
      <c r="AD95" s="207">
        <v>0.3561</v>
      </c>
      <c r="AE95" s="257">
        <v>10</v>
      </c>
      <c r="AF95" s="257">
        <v>20.47</v>
      </c>
      <c r="AG95" s="215">
        <f>(AE95*AD95)+AE95</f>
        <v>13.561</v>
      </c>
      <c r="AH95" s="215">
        <v>27.69</v>
      </c>
      <c r="AI95" s="16">
        <f>((AG95+AH95)/(AE95+AF95)-1)</f>
        <v>0.3538234328848049</v>
      </c>
      <c r="AJ95" s="72">
        <f>AG95-(AG95*0.05)</f>
        <v>12.88295</v>
      </c>
      <c r="AK95" s="72">
        <f>AH95-(AH95*0.05)</f>
        <v>26.305500000000002</v>
      </c>
      <c r="AL95" s="16">
        <f>(AJ95+AK95)/(AE95+AF95)-1</f>
        <v>0.28613226124056457</v>
      </c>
      <c r="AN95" s="78">
        <v>10</v>
      </c>
      <c r="AO95" s="78">
        <v>13</v>
      </c>
      <c r="AP95" s="217">
        <v>13.6</v>
      </c>
      <c r="AQ95" s="217">
        <v>17.68</v>
      </c>
      <c r="AR95" s="207">
        <f>((AP95+AQ95)/(AN95+AO95)-1)</f>
        <v>0.3600000000000001</v>
      </c>
      <c r="AS95" s="78">
        <f>AP95-(AP95*0.025)</f>
        <v>13.26</v>
      </c>
      <c r="AT95" s="78">
        <f>AQ95-(AQ95*0.025)</f>
        <v>17.238</v>
      </c>
      <c r="AU95" s="16">
        <f>(AS95+AT95)/(AN95+AO95)-1</f>
        <v>0.32599999999999985</v>
      </c>
      <c r="AW95" s="377" t="s">
        <v>387</v>
      </c>
      <c r="AX95" s="378"/>
      <c r="AY95" s="378"/>
      <c r="AZ95" s="378"/>
      <c r="BA95" s="378"/>
      <c r="BB95" s="378"/>
      <c r="BC95" s="378"/>
      <c r="BD95" s="379"/>
      <c r="BF95" s="80">
        <v>8.8</v>
      </c>
      <c r="BG95" s="80">
        <v>10.82</v>
      </c>
      <c r="BH95" s="219">
        <v>11.88</v>
      </c>
      <c r="BI95" s="219">
        <v>14.61</v>
      </c>
      <c r="BJ95" s="207">
        <v>0.35</v>
      </c>
      <c r="BK95" s="80">
        <f>BH95-(BH95*0.025)</f>
        <v>11.583</v>
      </c>
      <c r="BL95" s="80">
        <f>BI95-(BI95*0.025)</f>
        <v>14.24475</v>
      </c>
      <c r="BM95" s="16">
        <f>(BK95+BL95)/(BF95+BG95)-1</f>
        <v>0.31639908256880744</v>
      </c>
      <c r="BO95" s="82">
        <v>10</v>
      </c>
      <c r="BP95" s="82">
        <v>12</v>
      </c>
      <c r="BQ95" s="220">
        <v>13.5</v>
      </c>
      <c r="BR95" s="220">
        <v>16.2</v>
      </c>
      <c r="BS95" s="286">
        <f>((BQ95+BR95)/(BO95+BP95)-1)</f>
        <v>0.34999999999999987</v>
      </c>
      <c r="BT95" s="82">
        <f>BQ95-(BQ95*0.015)</f>
        <v>13.2975</v>
      </c>
      <c r="BU95" s="82">
        <f>BR95-(BR95*0.015)</f>
        <v>15.956999999999999</v>
      </c>
      <c r="BV95" s="16">
        <f>(BT95+BU95)/(BO95+BP95)-1</f>
        <v>0.32975</v>
      </c>
      <c r="BX95" s="84">
        <v>9.5</v>
      </c>
      <c r="BY95" s="84">
        <v>11.5</v>
      </c>
      <c r="BZ95" s="221">
        <v>13.2</v>
      </c>
      <c r="CA95" s="221">
        <v>15.99</v>
      </c>
      <c r="CB95" s="207">
        <f>((BZ95+CA95)/(BX95+BY95)-1)</f>
        <v>0.3899999999999999</v>
      </c>
      <c r="CC95" s="84">
        <f>BZ95-(BZ95*0.01)</f>
        <v>13.068</v>
      </c>
      <c r="CD95" s="84">
        <f>CA95-(CA95*0.01)</f>
        <v>15.8301</v>
      </c>
      <c r="CE95" s="16">
        <f>(CC95+CD95)/(BX95+BY95)-1</f>
        <v>0.3760999999999999</v>
      </c>
      <c r="CG95" s="389" t="s">
        <v>387</v>
      </c>
      <c r="CH95" s="390"/>
      <c r="CI95" s="390"/>
      <c r="CJ95" s="390"/>
      <c r="CK95" s="390"/>
      <c r="CL95" s="390"/>
      <c r="CM95" s="390"/>
      <c r="CN95" s="391"/>
      <c r="CP95" s="208">
        <v>9.75</v>
      </c>
      <c r="CQ95" s="208">
        <v>14.5</v>
      </c>
      <c r="CR95" s="208">
        <v>13.162500000000001</v>
      </c>
      <c r="CS95" s="208">
        <v>19.575000000000003</v>
      </c>
      <c r="CT95" s="207">
        <v>0.35</v>
      </c>
      <c r="CV95" s="87">
        <v>15</v>
      </c>
      <c r="CW95" s="87">
        <v>19</v>
      </c>
      <c r="CX95" s="87">
        <f>CV95*1.32</f>
        <v>19.8</v>
      </c>
      <c r="CY95" s="87">
        <f>CW95*1.32</f>
        <v>25.080000000000002</v>
      </c>
      <c r="CZ95" s="16">
        <f>((CX95+CY95)/(CV95+CW95)-1)</f>
        <v>0.32000000000000006</v>
      </c>
      <c r="DA95" s="87">
        <f>CX95-(CX95*0.05)</f>
        <v>18.810000000000002</v>
      </c>
      <c r="DB95" s="87">
        <f>CY95-(CY95*0.05)</f>
        <v>23.826</v>
      </c>
      <c r="DC95" s="16">
        <f>(DA95+DB95)/(CV95+CW95)-1</f>
        <v>0.254</v>
      </c>
    </row>
  </sheetData>
  <sheetProtection/>
  <mergeCells count="536">
    <mergeCell ref="CV70:DC70"/>
    <mergeCell ref="CV64:DC64"/>
    <mergeCell ref="CV65:DC65"/>
    <mergeCell ref="CV66:DC66"/>
    <mergeCell ref="CV67:DC67"/>
    <mergeCell ref="CV68:DC68"/>
    <mergeCell ref="CV69:DC69"/>
    <mergeCell ref="CP66:CT66"/>
    <mergeCell ref="CP67:CT67"/>
    <mergeCell ref="CP68:CT68"/>
    <mergeCell ref="CP69:CT69"/>
    <mergeCell ref="CP70:CT70"/>
    <mergeCell ref="CV58:DC58"/>
    <mergeCell ref="CV59:DC59"/>
    <mergeCell ref="CV60:DC60"/>
    <mergeCell ref="CV61:DC61"/>
    <mergeCell ref="CV63:DC63"/>
    <mergeCell ref="CP59:CT59"/>
    <mergeCell ref="CP60:CT60"/>
    <mergeCell ref="CP61:CT61"/>
    <mergeCell ref="CP63:CT63"/>
    <mergeCell ref="CP64:CT64"/>
    <mergeCell ref="CP65:CT65"/>
    <mergeCell ref="AW65:BD65"/>
    <mergeCell ref="AW66:BD66"/>
    <mergeCell ref="AW67:BD67"/>
    <mergeCell ref="AW68:BD68"/>
    <mergeCell ref="AW69:BD69"/>
    <mergeCell ref="AW70:BD70"/>
    <mergeCell ref="AW58:BD58"/>
    <mergeCell ref="AW59:BD59"/>
    <mergeCell ref="AW60:BD60"/>
    <mergeCell ref="AW61:BD61"/>
    <mergeCell ref="AW63:BD63"/>
    <mergeCell ref="AW64:BD64"/>
    <mergeCell ref="AN65:AU65"/>
    <mergeCell ref="AN66:AU66"/>
    <mergeCell ref="AN68:AU68"/>
    <mergeCell ref="AN69:AU69"/>
    <mergeCell ref="AN70:AU70"/>
    <mergeCell ref="AN67:AU67"/>
    <mergeCell ref="AN58:AU58"/>
    <mergeCell ref="AN59:AU59"/>
    <mergeCell ref="AN60:AU60"/>
    <mergeCell ref="AN61:AU61"/>
    <mergeCell ref="AN63:AU63"/>
    <mergeCell ref="AN64:AU64"/>
    <mergeCell ref="Z91:AD91"/>
    <mergeCell ref="AE91:AI91"/>
    <mergeCell ref="Z93:AD93"/>
    <mergeCell ref="AE93:AI93"/>
    <mergeCell ref="Z17:AL17"/>
    <mergeCell ref="Z18:AL18"/>
    <mergeCell ref="Z19:AL19"/>
    <mergeCell ref="Z20:AL20"/>
    <mergeCell ref="Z21:AL21"/>
    <mergeCell ref="Z22:AL22"/>
    <mergeCell ref="AE2:AH2"/>
    <mergeCell ref="AI2:AI4"/>
    <mergeCell ref="AJ2:AK2"/>
    <mergeCell ref="AE3:AF3"/>
    <mergeCell ref="AG3:AH3"/>
    <mergeCell ref="AJ3:AK3"/>
    <mergeCell ref="AE6:AI6"/>
    <mergeCell ref="Z25:AD25"/>
    <mergeCell ref="AE25:AI25"/>
    <mergeCell ref="Z23:AL23"/>
    <mergeCell ref="Z24:AL24"/>
    <mergeCell ref="Z7:AL7"/>
    <mergeCell ref="Z8:AL8"/>
    <mergeCell ref="Z40:AD40"/>
    <mergeCell ref="AE40:AI40"/>
    <mergeCell ref="Z51:AI51"/>
    <mergeCell ref="Z54:AD54"/>
    <mergeCell ref="AE54:AI54"/>
    <mergeCell ref="Z57:AD57"/>
    <mergeCell ref="AE57:AI57"/>
    <mergeCell ref="AJ57:AL57"/>
    <mergeCell ref="Z77:AD77"/>
    <mergeCell ref="AE77:AI77"/>
    <mergeCell ref="AJ77:AL77"/>
    <mergeCell ref="Z81:AD81"/>
    <mergeCell ref="AE81:AI81"/>
    <mergeCell ref="O2:O4"/>
    <mergeCell ref="M3:N3"/>
    <mergeCell ref="M5:O5"/>
    <mergeCell ref="M2:N2"/>
    <mergeCell ref="V2:W2"/>
    <mergeCell ref="X2:X4"/>
    <mergeCell ref="V3:W3"/>
    <mergeCell ref="V5:X5"/>
    <mergeCell ref="J5:L5"/>
    <mergeCell ref="S5:U5"/>
    <mergeCell ref="AY5:BA5"/>
    <mergeCell ref="BH5:BJ5"/>
    <mergeCell ref="BQ5:BS5"/>
    <mergeCell ref="CX5:CZ5"/>
    <mergeCell ref="CP5:CT5"/>
    <mergeCell ref="A2:A4"/>
    <mergeCell ref="L2:L4"/>
    <mergeCell ref="H3:I3"/>
    <mergeCell ref="J3:K3"/>
    <mergeCell ref="B1:F1"/>
    <mergeCell ref="B2:E2"/>
    <mergeCell ref="F2:F4"/>
    <mergeCell ref="B3:C3"/>
    <mergeCell ref="D3:E3"/>
    <mergeCell ref="H1:O1"/>
    <mergeCell ref="H93:L93"/>
    <mergeCell ref="H6:L6"/>
    <mergeCell ref="H25:L25"/>
    <mergeCell ref="H40:L40"/>
    <mergeCell ref="H54:L54"/>
    <mergeCell ref="H57:L57"/>
    <mergeCell ref="H51:O51"/>
    <mergeCell ref="H21:O21"/>
    <mergeCell ref="H41:O41"/>
    <mergeCell ref="H7:O7"/>
    <mergeCell ref="Q93:U93"/>
    <mergeCell ref="Q25:U25"/>
    <mergeCell ref="Q40:U40"/>
    <mergeCell ref="Q54:U54"/>
    <mergeCell ref="Q57:U57"/>
    <mergeCell ref="Q2:T2"/>
    <mergeCell ref="U2:U4"/>
    <mergeCell ref="Q3:R3"/>
    <mergeCell ref="S3:T3"/>
    <mergeCell ref="Q6:U6"/>
    <mergeCell ref="Z2:AC2"/>
    <mergeCell ref="AD2:AD4"/>
    <mergeCell ref="Z3:AA3"/>
    <mergeCell ref="AB3:AC3"/>
    <mergeCell ref="Z6:AD6"/>
    <mergeCell ref="Z9:AL9"/>
    <mergeCell ref="AL2:AL4"/>
    <mergeCell ref="Z5:AD5"/>
    <mergeCell ref="AE5:AI5"/>
    <mergeCell ref="AJ5:AL5"/>
    <mergeCell ref="CP1:CT1"/>
    <mergeCell ref="CP2:CS2"/>
    <mergeCell ref="CT2:CT4"/>
    <mergeCell ref="CP3:CQ3"/>
    <mergeCell ref="CR3:CS3"/>
    <mergeCell ref="CP6:CT6"/>
    <mergeCell ref="CP81:CT81"/>
    <mergeCell ref="CP13:CS13"/>
    <mergeCell ref="CP14:CS14"/>
    <mergeCell ref="CP17:CS17"/>
    <mergeCell ref="CP12:CS12"/>
    <mergeCell ref="CP93:CT93"/>
    <mergeCell ref="CP25:CT25"/>
    <mergeCell ref="CP40:CT40"/>
    <mergeCell ref="CP57:CT57"/>
    <mergeCell ref="CP58:CT58"/>
    <mergeCell ref="CP90:CT90"/>
    <mergeCell ref="CP91:CT91"/>
    <mergeCell ref="CP54:CT54"/>
    <mergeCell ref="CP18:CS18"/>
    <mergeCell ref="CP19:CS19"/>
    <mergeCell ref="CP20:CS20"/>
    <mergeCell ref="CP21:CS21"/>
    <mergeCell ref="CP22:CS22"/>
    <mergeCell ref="CP23:CS23"/>
    <mergeCell ref="CP77:CT77"/>
    <mergeCell ref="AN54:AU54"/>
    <mergeCell ref="AN2:AQ2"/>
    <mergeCell ref="AR2:AR4"/>
    <mergeCell ref="AN3:AO3"/>
    <mergeCell ref="AP3:AQ3"/>
    <mergeCell ref="AN6:AR6"/>
    <mergeCell ref="AP5:AR5"/>
    <mergeCell ref="AN7:AU7"/>
    <mergeCell ref="AN13:AU13"/>
    <mergeCell ref="AN41:AU41"/>
    <mergeCell ref="AW57:BA57"/>
    <mergeCell ref="AN93:AR93"/>
    <mergeCell ref="AW2:AZ2"/>
    <mergeCell ref="BA2:BA4"/>
    <mergeCell ref="AW3:AX3"/>
    <mergeCell ref="AY3:AZ3"/>
    <mergeCell ref="AW6:BA6"/>
    <mergeCell ref="AW25:BA25"/>
    <mergeCell ref="AW40:BA40"/>
    <mergeCell ref="AN40:AU40"/>
    <mergeCell ref="CG94:CN94"/>
    <mergeCell ref="CG95:CN95"/>
    <mergeCell ref="BF2:BI2"/>
    <mergeCell ref="BJ2:BJ4"/>
    <mergeCell ref="BF3:BG3"/>
    <mergeCell ref="BH3:BI3"/>
    <mergeCell ref="BF6:BJ6"/>
    <mergeCell ref="BF25:BJ25"/>
    <mergeCell ref="BF40:BJ40"/>
    <mergeCell ref="BF57:BJ57"/>
    <mergeCell ref="CV41:DC41"/>
    <mergeCell ref="BO57:BS57"/>
    <mergeCell ref="BO25:BS25"/>
    <mergeCell ref="BO40:BS40"/>
    <mergeCell ref="BX57:CB57"/>
    <mergeCell ref="BX18:CE18"/>
    <mergeCell ref="CV13:DC13"/>
    <mergeCell ref="CP9:CS9"/>
    <mergeCell ref="CP10:CS10"/>
    <mergeCell ref="CG3:CH3"/>
    <mergeCell ref="CI3:CJ3"/>
    <mergeCell ref="BF7:BM7"/>
    <mergeCell ref="CV3:CW3"/>
    <mergeCell ref="CX3:CY3"/>
    <mergeCell ref="BO51:BV51"/>
    <mergeCell ref="BF54:BJ54"/>
    <mergeCell ref="BO2:BR2"/>
    <mergeCell ref="BS2:BS4"/>
    <mergeCell ref="BO3:BP3"/>
    <mergeCell ref="BQ3:BR3"/>
    <mergeCell ref="BO6:BS6"/>
    <mergeCell ref="BO17:BV17"/>
    <mergeCell ref="BO18:BV18"/>
    <mergeCell ref="BF36:BM36"/>
    <mergeCell ref="AW95:BD95"/>
    <mergeCell ref="BF55:BM55"/>
    <mergeCell ref="BF56:BM56"/>
    <mergeCell ref="BF71:BM71"/>
    <mergeCell ref="BF75:BM75"/>
    <mergeCell ref="BF76:BM76"/>
    <mergeCell ref="BF82:BM82"/>
    <mergeCell ref="BF85:BM85"/>
    <mergeCell ref="BF86:BM86"/>
    <mergeCell ref="BF87:BM87"/>
    <mergeCell ref="BO93:BS93"/>
    <mergeCell ref="BX93:CB93"/>
    <mergeCell ref="BF93:BJ93"/>
    <mergeCell ref="BX54:CB54"/>
    <mergeCell ref="BO77:BV77"/>
    <mergeCell ref="CP11:CS11"/>
    <mergeCell ref="BF88:BM88"/>
    <mergeCell ref="BO41:BV41"/>
    <mergeCell ref="BO43:BV43"/>
    <mergeCell ref="BO50:BV50"/>
    <mergeCell ref="BX20:CE20"/>
    <mergeCell ref="BX21:CE21"/>
    <mergeCell ref="BX43:CE43"/>
    <mergeCell ref="BX77:CE77"/>
    <mergeCell ref="BX19:CE19"/>
    <mergeCell ref="AW94:BD94"/>
    <mergeCell ref="BF43:BM43"/>
    <mergeCell ref="BF47:BM47"/>
    <mergeCell ref="BF50:BM50"/>
    <mergeCell ref="BF51:BM51"/>
    <mergeCell ref="AW87:BD87"/>
    <mergeCell ref="AW88:BD88"/>
    <mergeCell ref="BX3:BY3"/>
    <mergeCell ref="BZ3:CA3"/>
    <mergeCell ref="BX6:CB6"/>
    <mergeCell ref="BZ5:CB5"/>
    <mergeCell ref="BX25:CB25"/>
    <mergeCell ref="BX40:CB40"/>
    <mergeCell ref="BX7:CE7"/>
    <mergeCell ref="BX17:CE17"/>
    <mergeCell ref="BO91:BV91"/>
    <mergeCell ref="AW92:BD92"/>
    <mergeCell ref="AW56:BD56"/>
    <mergeCell ref="BF37:BM37"/>
    <mergeCell ref="BF38:BM38"/>
    <mergeCell ref="BF39:BM39"/>
    <mergeCell ref="BF41:BM41"/>
    <mergeCell ref="AW55:BD55"/>
    <mergeCell ref="BF90:BM90"/>
    <mergeCell ref="AW83:BD83"/>
    <mergeCell ref="BF17:BM17"/>
    <mergeCell ref="BF18:BM18"/>
    <mergeCell ref="AW52:BD52"/>
    <mergeCell ref="AW54:BA54"/>
    <mergeCell ref="BF32:BM32"/>
    <mergeCell ref="AW53:BD53"/>
    <mergeCell ref="AW24:BD24"/>
    <mergeCell ref="BF19:BM19"/>
    <mergeCell ref="BF20:BM20"/>
    <mergeCell ref="BF21:BM21"/>
    <mergeCell ref="BX47:CE47"/>
    <mergeCell ref="CG15:CN15"/>
    <mergeCell ref="CG16:CN16"/>
    <mergeCell ref="BO54:BS54"/>
    <mergeCell ref="AW17:BD17"/>
    <mergeCell ref="AW18:BD18"/>
    <mergeCell ref="AW19:BD19"/>
    <mergeCell ref="AW20:BD20"/>
    <mergeCell ref="AW49:BD49"/>
    <mergeCell ref="AW50:BD50"/>
    <mergeCell ref="CP8:CS8"/>
    <mergeCell ref="AW43:BD43"/>
    <mergeCell ref="AW44:BD44"/>
    <mergeCell ref="AW45:BD45"/>
    <mergeCell ref="AW46:BD46"/>
    <mergeCell ref="BF29:BM29"/>
    <mergeCell ref="BF31:BM31"/>
    <mergeCell ref="AW21:BD21"/>
    <mergeCell ref="AW22:BD22"/>
    <mergeCell ref="AW23:BD23"/>
    <mergeCell ref="AN43:AU43"/>
    <mergeCell ref="AN51:AU51"/>
    <mergeCell ref="AW41:BD41"/>
    <mergeCell ref="AW42:BD42"/>
    <mergeCell ref="AW47:BD47"/>
    <mergeCell ref="AW48:BD48"/>
    <mergeCell ref="AW51:BD51"/>
    <mergeCell ref="BF91:BM91"/>
    <mergeCell ref="AW82:BD82"/>
    <mergeCell ref="BO81:BV81"/>
    <mergeCell ref="BX90:CE90"/>
    <mergeCell ref="BX91:CE91"/>
    <mergeCell ref="BF83:BM83"/>
    <mergeCell ref="BF84:BM84"/>
    <mergeCell ref="BF89:BM89"/>
    <mergeCell ref="BX81:CE81"/>
    <mergeCell ref="BO90:BV90"/>
    <mergeCell ref="AE90:AI90"/>
    <mergeCell ref="AJ90:AL90"/>
    <mergeCell ref="AW77:BD77"/>
    <mergeCell ref="AW81:BD81"/>
    <mergeCell ref="AW90:BD90"/>
    <mergeCell ref="AW91:BD91"/>
    <mergeCell ref="AW89:BD89"/>
    <mergeCell ref="AW84:BD84"/>
    <mergeCell ref="AW85:BD85"/>
    <mergeCell ref="AW86:BD86"/>
    <mergeCell ref="CG6:CK6"/>
    <mergeCell ref="CI5:CK5"/>
    <mergeCell ref="AN90:AU90"/>
    <mergeCell ref="AN91:AU91"/>
    <mergeCell ref="AN77:AU77"/>
    <mergeCell ref="AN81:AU81"/>
    <mergeCell ref="BF77:BM77"/>
    <mergeCell ref="BF81:BM81"/>
    <mergeCell ref="AN17:AU17"/>
    <mergeCell ref="AN18:AU18"/>
    <mergeCell ref="CG93:CK93"/>
    <mergeCell ref="CG25:CK25"/>
    <mergeCell ref="CG40:CK40"/>
    <mergeCell ref="CG54:CK54"/>
    <mergeCell ref="CG57:CK57"/>
    <mergeCell ref="Q77:X77"/>
    <mergeCell ref="Q81:X81"/>
    <mergeCell ref="Q90:X90"/>
    <mergeCell ref="Q91:X91"/>
    <mergeCell ref="Z90:AD90"/>
    <mergeCell ref="B6:F6"/>
    <mergeCell ref="B25:F25"/>
    <mergeCell ref="B40:F40"/>
    <mergeCell ref="B54:F54"/>
    <mergeCell ref="B57:F57"/>
    <mergeCell ref="B77:F77"/>
    <mergeCell ref="B81:F81"/>
    <mergeCell ref="B90:F90"/>
    <mergeCell ref="B91:F91"/>
    <mergeCell ref="B93:F93"/>
    <mergeCell ref="CV1:DC1"/>
    <mergeCell ref="H90:O90"/>
    <mergeCell ref="H91:O91"/>
    <mergeCell ref="H77:O77"/>
    <mergeCell ref="H81:O81"/>
    <mergeCell ref="Z14:AL14"/>
    <mergeCell ref="AU2:AU4"/>
    <mergeCell ref="AS3:AT3"/>
    <mergeCell ref="AS5:AU5"/>
    <mergeCell ref="BB2:BC2"/>
    <mergeCell ref="BD2:BD4"/>
    <mergeCell ref="BB3:BC3"/>
    <mergeCell ref="BB5:BD5"/>
    <mergeCell ref="BX2:CA2"/>
    <mergeCell ref="CB2:CB4"/>
    <mergeCell ref="BK2:BL2"/>
    <mergeCell ref="BM2:BM4"/>
    <mergeCell ref="BK3:BL3"/>
    <mergeCell ref="BK5:BM5"/>
    <mergeCell ref="BT2:BU2"/>
    <mergeCell ref="BV2:BV4"/>
    <mergeCell ref="BT3:BU3"/>
    <mergeCell ref="BT5:BV5"/>
    <mergeCell ref="DA3:DB3"/>
    <mergeCell ref="DA5:DC5"/>
    <mergeCell ref="CV2:CY2"/>
    <mergeCell ref="CZ2:CZ4"/>
    <mergeCell ref="CC2:CD2"/>
    <mergeCell ref="CE2:CE4"/>
    <mergeCell ref="CC3:CD3"/>
    <mergeCell ref="CC5:CE5"/>
    <mergeCell ref="CG2:CJ2"/>
    <mergeCell ref="CK2:CK4"/>
    <mergeCell ref="CV17:DC17"/>
    <mergeCell ref="CV18:DC18"/>
    <mergeCell ref="CV19:DC19"/>
    <mergeCell ref="CV20:DC20"/>
    <mergeCell ref="CL2:CM2"/>
    <mergeCell ref="CN2:CN4"/>
    <mergeCell ref="CL3:CM3"/>
    <mergeCell ref="CL5:CN5"/>
    <mergeCell ref="DA2:DB2"/>
    <mergeCell ref="DC2:DC4"/>
    <mergeCell ref="CV91:DC91"/>
    <mergeCell ref="CV93:DC93"/>
    <mergeCell ref="CG90:CN90"/>
    <mergeCell ref="AW1:BD1"/>
    <mergeCell ref="BF1:BM1"/>
    <mergeCell ref="BO1:BV1"/>
    <mergeCell ref="BX1:CE1"/>
    <mergeCell ref="CG1:CN1"/>
    <mergeCell ref="CV6:DC6"/>
    <mergeCell ref="CV25:DC25"/>
    <mergeCell ref="H10:O10"/>
    <mergeCell ref="H11:O11"/>
    <mergeCell ref="H12:O12"/>
    <mergeCell ref="H13:O13"/>
    <mergeCell ref="CV81:DC81"/>
    <mergeCell ref="CV90:DC90"/>
    <mergeCell ref="CV40:DC40"/>
    <mergeCell ref="CV54:DC54"/>
    <mergeCell ref="CV57:DC57"/>
    <mergeCell ref="CV77:DC77"/>
    <mergeCell ref="H14:O14"/>
    <mergeCell ref="H17:O17"/>
    <mergeCell ref="H18:O18"/>
    <mergeCell ref="H19:O19"/>
    <mergeCell ref="H20:O20"/>
    <mergeCell ref="H22:O22"/>
    <mergeCell ref="H23:O23"/>
    <mergeCell ref="H24:O24"/>
    <mergeCell ref="Q17:X17"/>
    <mergeCell ref="Q18:X18"/>
    <mergeCell ref="Q19:X19"/>
    <mergeCell ref="Q20:X20"/>
    <mergeCell ref="Q21:X21"/>
    <mergeCell ref="Q22:X22"/>
    <mergeCell ref="Q23:X23"/>
    <mergeCell ref="Q24:X24"/>
    <mergeCell ref="AN19:AU19"/>
    <mergeCell ref="AN20:AU20"/>
    <mergeCell ref="AN21:AU21"/>
    <mergeCell ref="AN22:AU22"/>
    <mergeCell ref="AN23:AU23"/>
    <mergeCell ref="AN24:AU24"/>
    <mergeCell ref="BF22:BM22"/>
    <mergeCell ref="BF23:BM23"/>
    <mergeCell ref="BF24:BM24"/>
    <mergeCell ref="BO19:BV19"/>
    <mergeCell ref="BO20:BV20"/>
    <mergeCell ref="BO21:BV21"/>
    <mergeCell ref="BO22:BV22"/>
    <mergeCell ref="BO23:BV23"/>
    <mergeCell ref="BO24:BV24"/>
    <mergeCell ref="BX22:CE22"/>
    <mergeCell ref="BX23:CE23"/>
    <mergeCell ref="BX24:CE24"/>
    <mergeCell ref="CG17:CN17"/>
    <mergeCell ref="CG18:CN18"/>
    <mergeCell ref="CG19:CN19"/>
    <mergeCell ref="CG20:CN20"/>
    <mergeCell ref="CG21:CN21"/>
    <mergeCell ref="CG22:CN22"/>
    <mergeCell ref="CG23:CN23"/>
    <mergeCell ref="CG24:CN24"/>
    <mergeCell ref="CV21:DC21"/>
    <mergeCell ref="CV22:DC22"/>
    <mergeCell ref="CV23:DC23"/>
    <mergeCell ref="CV24:DC24"/>
    <mergeCell ref="CP24:CS24"/>
    <mergeCell ref="CV7:DC7"/>
    <mergeCell ref="CV8:DC8"/>
    <mergeCell ref="CV9:DC9"/>
    <mergeCell ref="CV10:DC10"/>
    <mergeCell ref="CV11:DC11"/>
    <mergeCell ref="CV12:DC12"/>
    <mergeCell ref="CV14:DC14"/>
    <mergeCell ref="CG7:CN7"/>
    <mergeCell ref="CG8:CN8"/>
    <mergeCell ref="CG9:CN9"/>
    <mergeCell ref="CG10:CN10"/>
    <mergeCell ref="CG11:CN11"/>
    <mergeCell ref="CG12:CN12"/>
    <mergeCell ref="CG13:CN13"/>
    <mergeCell ref="CG14:CN14"/>
    <mergeCell ref="CP7:CS7"/>
    <mergeCell ref="BX8:CE8"/>
    <mergeCell ref="BX9:CE9"/>
    <mergeCell ref="BX10:CE10"/>
    <mergeCell ref="BX11:CE11"/>
    <mergeCell ref="BX12:CE12"/>
    <mergeCell ref="BX13:CE13"/>
    <mergeCell ref="BO7:BV7"/>
    <mergeCell ref="BO8:BV8"/>
    <mergeCell ref="BO9:BV9"/>
    <mergeCell ref="BO10:BV10"/>
    <mergeCell ref="BO11:BV11"/>
    <mergeCell ref="BO12:BV12"/>
    <mergeCell ref="BF11:BM11"/>
    <mergeCell ref="BF12:BM12"/>
    <mergeCell ref="BF13:BM13"/>
    <mergeCell ref="BX14:CE14"/>
    <mergeCell ref="BO13:BV13"/>
    <mergeCell ref="BO14:BV14"/>
    <mergeCell ref="BF14:BM14"/>
    <mergeCell ref="AW7:BD7"/>
    <mergeCell ref="AW8:BD8"/>
    <mergeCell ref="AW9:BD9"/>
    <mergeCell ref="AW10:BD10"/>
    <mergeCell ref="AW11:BD11"/>
    <mergeCell ref="AW12:BD12"/>
    <mergeCell ref="AW13:BD13"/>
    <mergeCell ref="AW14:BD14"/>
    <mergeCell ref="BF8:BM8"/>
    <mergeCell ref="AN8:AU8"/>
    <mergeCell ref="AN9:AU9"/>
    <mergeCell ref="AN10:AU10"/>
    <mergeCell ref="AN11:AU11"/>
    <mergeCell ref="AN12:AU12"/>
    <mergeCell ref="BF9:BM9"/>
    <mergeCell ref="BF10:BM10"/>
    <mergeCell ref="Q10:X10"/>
    <mergeCell ref="Q11:X11"/>
    <mergeCell ref="Q12:X12"/>
    <mergeCell ref="AN14:AU14"/>
    <mergeCell ref="Q13:X13"/>
    <mergeCell ref="Q14:X14"/>
    <mergeCell ref="Z10:AL10"/>
    <mergeCell ref="Z11:AL11"/>
    <mergeCell ref="Z12:AL12"/>
    <mergeCell ref="Z13:AL13"/>
    <mergeCell ref="Q9:X9"/>
    <mergeCell ref="Q1:X1"/>
    <mergeCell ref="Z1:AL1"/>
    <mergeCell ref="AN1:AU1"/>
    <mergeCell ref="H2:K2"/>
    <mergeCell ref="Q7:X7"/>
    <mergeCell ref="Q8:X8"/>
    <mergeCell ref="H8:O8"/>
    <mergeCell ref="H9:O9"/>
    <mergeCell ref="AS2:AT2"/>
  </mergeCells>
  <printOptions/>
  <pageMargins left="0.25" right="0.25" top="0.75" bottom="0.75" header="0.3" footer="0.3"/>
  <pageSetup fitToWidth="0" fitToHeight="1" horizontalDpi="600" verticalDpi="600" orientation="portrait" scale="47" r:id="rId1"/>
  <headerFooter>
    <oddFooter>&amp;RGSS16112-TEMP_EMPL
Pricing Spreadsheet 17</oddFooter>
  </headerFooter>
  <colBreaks count="6" manualBreakCount="6">
    <brk id="6" max="65535" man="1"/>
    <brk id="24" max="65535" man="1"/>
    <brk id="38" max="65535" man="1"/>
    <brk id="56" max="65535" man="1"/>
    <brk id="74" max="65535" man="1"/>
    <brk id="9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DC9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54.28125" style="1" customWidth="1"/>
    <col min="2" max="5" width="10.00390625" style="17" customWidth="1"/>
    <col min="6" max="6" width="10.00390625" style="1" customWidth="1"/>
    <col min="7" max="7" width="1.7109375" style="1" customWidth="1"/>
    <col min="8" max="11" width="10.00390625" style="71" customWidth="1"/>
    <col min="12" max="12" width="10.8515625" style="1" customWidth="1"/>
    <col min="13" max="14" width="10.00390625" style="71" customWidth="1"/>
    <col min="15" max="15" width="10.00390625" style="1" customWidth="1"/>
    <col min="16" max="16" width="1.7109375" style="1" customWidth="1"/>
    <col min="17" max="20" width="10.00390625" style="71" customWidth="1"/>
    <col min="21" max="21" width="10.8515625" style="1" customWidth="1"/>
    <col min="22" max="23" width="10.00390625" style="71" customWidth="1"/>
    <col min="24" max="24" width="10.00390625" style="1" customWidth="1"/>
    <col min="25" max="25" width="1.7109375" style="1" customWidth="1"/>
    <col min="26" max="29" width="10.00390625" style="81" customWidth="1"/>
    <col min="30" max="30" width="11.421875" style="1" customWidth="1"/>
    <col min="31" max="31" width="10.00390625" style="81" customWidth="1"/>
    <col min="32" max="32" width="9.7109375" style="81" bestFit="1" customWidth="1"/>
    <col min="33" max="33" width="10.00390625" style="81" customWidth="1"/>
    <col min="34" max="34" width="9.7109375" style="81" bestFit="1" customWidth="1"/>
    <col min="35" max="35" width="9.57421875" style="1" bestFit="1" customWidth="1"/>
    <col min="36" max="37" width="9.7109375" style="280" bestFit="1" customWidth="1"/>
    <col min="38" max="38" width="11.140625" style="2" customWidth="1"/>
    <col min="39" max="39" width="2.140625" style="1" customWidth="1"/>
    <col min="40" max="43" width="10.00390625" style="71" customWidth="1"/>
    <col min="44" max="44" width="11.7109375" style="1" customWidth="1"/>
    <col min="45" max="46" width="10.00390625" style="71" customWidth="1"/>
    <col min="47" max="47" width="10.00390625" style="1" customWidth="1"/>
    <col min="48" max="48" width="1.7109375" style="1" customWidth="1"/>
    <col min="49" max="52" width="10.00390625" style="1" customWidth="1"/>
    <col min="53" max="53" width="12.140625" style="1" customWidth="1"/>
    <col min="54" max="55" width="10.00390625" style="71" customWidth="1"/>
    <col min="56" max="56" width="10.00390625" style="1" customWidth="1"/>
    <col min="57" max="57" width="1.7109375" style="1" customWidth="1"/>
    <col min="58" max="61" width="10.00390625" style="71" customWidth="1"/>
    <col min="62" max="62" width="11.421875" style="1" customWidth="1"/>
    <col min="63" max="64" width="10.00390625" style="71" customWidth="1"/>
    <col min="65" max="65" width="10.00390625" style="1" customWidth="1"/>
    <col min="66" max="66" width="1.7109375" style="1" customWidth="1"/>
    <col min="67" max="70" width="10.00390625" style="71" customWidth="1"/>
    <col min="71" max="71" width="11.7109375" style="71" customWidth="1"/>
    <col min="72" max="73" width="10.00390625" style="71" customWidth="1"/>
    <col min="74" max="74" width="10.00390625" style="1" customWidth="1"/>
    <col min="75" max="75" width="1.7109375" style="1" customWidth="1"/>
    <col min="76" max="80" width="10.00390625" style="1" customWidth="1"/>
    <col min="81" max="82" width="10.00390625" style="71" customWidth="1"/>
    <col min="83" max="83" width="10.00390625" style="1" customWidth="1"/>
    <col min="84" max="84" width="2.7109375" style="1" customWidth="1"/>
    <col min="85" max="89" width="10.00390625" style="1" customWidth="1"/>
    <col min="90" max="91" width="10.00390625" style="71" customWidth="1"/>
    <col min="92" max="92" width="10.00390625" style="1" customWidth="1"/>
    <col min="93" max="93" width="1.7109375" style="1" customWidth="1"/>
    <col min="94" max="97" width="10.00390625" style="17" customWidth="1"/>
    <col min="98" max="98" width="9.57421875" style="1" bestFit="1" customWidth="1"/>
    <col min="99" max="99" width="1.7109375" style="1" customWidth="1"/>
    <col min="100" max="104" width="10.00390625" style="1" customWidth="1"/>
    <col min="105" max="106" width="10.00390625" style="71" customWidth="1"/>
    <col min="107" max="107" width="10.00390625" style="1" customWidth="1"/>
    <col min="108" max="16384" width="8.8515625" style="1" customWidth="1"/>
  </cols>
  <sheetData>
    <row r="1" spans="1:107" s="199" customFormat="1" ht="60.75" customHeight="1">
      <c r="A1" s="198" t="s">
        <v>27</v>
      </c>
      <c r="B1" s="417" t="s">
        <v>300</v>
      </c>
      <c r="C1" s="418"/>
      <c r="D1" s="418"/>
      <c r="E1" s="418"/>
      <c r="F1" s="418"/>
      <c r="H1" s="419" t="s">
        <v>244</v>
      </c>
      <c r="I1" s="420"/>
      <c r="J1" s="420"/>
      <c r="K1" s="420"/>
      <c r="L1" s="420"/>
      <c r="M1" s="420"/>
      <c r="N1" s="420"/>
      <c r="O1" s="420"/>
      <c r="Q1" s="315" t="s">
        <v>1</v>
      </c>
      <c r="R1" s="316"/>
      <c r="S1" s="316"/>
      <c r="T1" s="316"/>
      <c r="U1" s="316"/>
      <c r="V1" s="316"/>
      <c r="W1" s="316"/>
      <c r="X1" s="316"/>
      <c r="Z1" s="317" t="s">
        <v>7</v>
      </c>
      <c r="AA1" s="318"/>
      <c r="AB1" s="318"/>
      <c r="AC1" s="318"/>
      <c r="AD1" s="318"/>
      <c r="AE1" s="318"/>
      <c r="AF1" s="318"/>
      <c r="AG1" s="318"/>
      <c r="AH1" s="318"/>
      <c r="AI1" s="318"/>
      <c r="AJ1" s="318"/>
      <c r="AK1" s="318"/>
      <c r="AL1" s="318"/>
      <c r="AN1" s="319" t="s">
        <v>8</v>
      </c>
      <c r="AO1" s="320"/>
      <c r="AP1" s="320"/>
      <c r="AQ1" s="320"/>
      <c r="AR1" s="320"/>
      <c r="AS1" s="320"/>
      <c r="AT1" s="320"/>
      <c r="AU1" s="320"/>
      <c r="AW1" s="357" t="s">
        <v>279</v>
      </c>
      <c r="AX1" s="358"/>
      <c r="AY1" s="358"/>
      <c r="AZ1" s="358"/>
      <c r="BA1" s="358"/>
      <c r="BB1" s="358"/>
      <c r="BC1" s="358"/>
      <c r="BD1" s="358"/>
      <c r="BF1" s="359" t="s">
        <v>6</v>
      </c>
      <c r="BG1" s="360"/>
      <c r="BH1" s="360"/>
      <c r="BI1" s="360"/>
      <c r="BJ1" s="360"/>
      <c r="BK1" s="360"/>
      <c r="BL1" s="360"/>
      <c r="BM1" s="360"/>
      <c r="BO1" s="361" t="s">
        <v>3</v>
      </c>
      <c r="BP1" s="362"/>
      <c r="BQ1" s="362"/>
      <c r="BR1" s="362"/>
      <c r="BS1" s="362"/>
      <c r="BT1" s="362"/>
      <c r="BU1" s="362"/>
      <c r="BV1" s="362"/>
      <c r="BX1" s="363" t="s">
        <v>280</v>
      </c>
      <c r="BY1" s="364"/>
      <c r="BZ1" s="364"/>
      <c r="CA1" s="364"/>
      <c r="CB1" s="364"/>
      <c r="CC1" s="364"/>
      <c r="CD1" s="364"/>
      <c r="CE1" s="364"/>
      <c r="CG1" s="365" t="s">
        <v>5</v>
      </c>
      <c r="CH1" s="366"/>
      <c r="CI1" s="366"/>
      <c r="CJ1" s="366"/>
      <c r="CK1" s="366"/>
      <c r="CL1" s="366"/>
      <c r="CM1" s="366"/>
      <c r="CN1" s="366"/>
      <c r="CP1" s="406" t="s">
        <v>386</v>
      </c>
      <c r="CQ1" s="407"/>
      <c r="CR1" s="407"/>
      <c r="CS1" s="407"/>
      <c r="CT1" s="407"/>
      <c r="CV1" s="373" t="s">
        <v>0</v>
      </c>
      <c r="CW1" s="374"/>
      <c r="CX1" s="374"/>
      <c r="CY1" s="374"/>
      <c r="CZ1" s="374"/>
      <c r="DA1" s="374"/>
      <c r="DB1" s="374"/>
      <c r="DC1" s="374"/>
    </row>
    <row r="2" spans="1:107" ht="14.25" customHeight="1">
      <c r="A2" s="414" t="s">
        <v>46</v>
      </c>
      <c r="B2" s="408" t="s">
        <v>47</v>
      </c>
      <c r="C2" s="408"/>
      <c r="D2" s="408"/>
      <c r="E2" s="408"/>
      <c r="F2" s="367" t="s">
        <v>48</v>
      </c>
      <c r="H2" s="321" t="s">
        <v>47</v>
      </c>
      <c r="I2" s="322"/>
      <c r="J2" s="322"/>
      <c r="K2" s="323"/>
      <c r="L2" s="367" t="s">
        <v>48</v>
      </c>
      <c r="M2" s="321" t="s">
        <v>47</v>
      </c>
      <c r="N2" s="323"/>
      <c r="O2" s="367" t="s">
        <v>48</v>
      </c>
      <c r="Q2" s="368" t="s">
        <v>47</v>
      </c>
      <c r="R2" s="368"/>
      <c r="S2" s="368"/>
      <c r="T2" s="368"/>
      <c r="U2" s="367" t="s">
        <v>48</v>
      </c>
      <c r="V2" s="321" t="s">
        <v>47</v>
      </c>
      <c r="W2" s="323"/>
      <c r="X2" s="367" t="s">
        <v>48</v>
      </c>
      <c r="Z2" s="368" t="s">
        <v>47</v>
      </c>
      <c r="AA2" s="368"/>
      <c r="AB2" s="368"/>
      <c r="AC2" s="368"/>
      <c r="AD2" s="367" t="s">
        <v>48</v>
      </c>
      <c r="AE2" s="368" t="s">
        <v>47</v>
      </c>
      <c r="AF2" s="368"/>
      <c r="AG2" s="368"/>
      <c r="AH2" s="368"/>
      <c r="AI2" s="367" t="s">
        <v>48</v>
      </c>
      <c r="AJ2" s="321" t="s">
        <v>47</v>
      </c>
      <c r="AK2" s="323"/>
      <c r="AL2" s="367" t="s">
        <v>48</v>
      </c>
      <c r="AN2" s="321" t="s">
        <v>47</v>
      </c>
      <c r="AO2" s="322"/>
      <c r="AP2" s="322"/>
      <c r="AQ2" s="323"/>
      <c r="AR2" s="399" t="s">
        <v>48</v>
      </c>
      <c r="AS2" s="321" t="s">
        <v>47</v>
      </c>
      <c r="AT2" s="323"/>
      <c r="AU2" s="367" t="s">
        <v>48</v>
      </c>
      <c r="AW2" s="372" t="s">
        <v>47</v>
      </c>
      <c r="AX2" s="372"/>
      <c r="AY2" s="372"/>
      <c r="AZ2" s="372"/>
      <c r="BA2" s="367" t="s">
        <v>48</v>
      </c>
      <c r="BB2" s="321" t="s">
        <v>47</v>
      </c>
      <c r="BC2" s="323"/>
      <c r="BD2" s="367" t="s">
        <v>48</v>
      </c>
      <c r="BF2" s="368" t="s">
        <v>47</v>
      </c>
      <c r="BG2" s="368"/>
      <c r="BH2" s="368"/>
      <c r="BI2" s="368"/>
      <c r="BJ2" s="367" t="s">
        <v>48</v>
      </c>
      <c r="BK2" s="321" t="s">
        <v>47</v>
      </c>
      <c r="BL2" s="323"/>
      <c r="BM2" s="367" t="s">
        <v>48</v>
      </c>
      <c r="BO2" s="368" t="s">
        <v>47</v>
      </c>
      <c r="BP2" s="368"/>
      <c r="BQ2" s="368"/>
      <c r="BR2" s="368"/>
      <c r="BS2" s="395" t="s">
        <v>48</v>
      </c>
      <c r="BT2" s="321" t="s">
        <v>47</v>
      </c>
      <c r="BU2" s="323"/>
      <c r="BV2" s="367" t="s">
        <v>48</v>
      </c>
      <c r="BX2" s="372" t="s">
        <v>47</v>
      </c>
      <c r="BY2" s="372"/>
      <c r="BZ2" s="372"/>
      <c r="CA2" s="372"/>
      <c r="CB2" s="367" t="s">
        <v>48</v>
      </c>
      <c r="CC2" s="321" t="s">
        <v>47</v>
      </c>
      <c r="CD2" s="323"/>
      <c r="CE2" s="367" t="s">
        <v>48</v>
      </c>
      <c r="CG2" s="372" t="s">
        <v>47</v>
      </c>
      <c r="CH2" s="372"/>
      <c r="CI2" s="372"/>
      <c r="CJ2" s="372"/>
      <c r="CK2" s="367" t="s">
        <v>48</v>
      </c>
      <c r="CL2" s="321" t="s">
        <v>47</v>
      </c>
      <c r="CM2" s="323"/>
      <c r="CN2" s="367" t="s">
        <v>48</v>
      </c>
      <c r="CP2" s="408" t="s">
        <v>47</v>
      </c>
      <c r="CQ2" s="408"/>
      <c r="CR2" s="408"/>
      <c r="CS2" s="408"/>
      <c r="CT2" s="367" t="s">
        <v>48</v>
      </c>
      <c r="CV2" s="372" t="s">
        <v>47</v>
      </c>
      <c r="CW2" s="372"/>
      <c r="CX2" s="372"/>
      <c r="CY2" s="372"/>
      <c r="CZ2" s="367" t="s">
        <v>48</v>
      </c>
      <c r="DA2" s="321" t="s">
        <v>47</v>
      </c>
      <c r="DB2" s="323"/>
      <c r="DC2" s="367" t="s">
        <v>48</v>
      </c>
    </row>
    <row r="3" spans="1:107" ht="14.25">
      <c r="A3" s="415"/>
      <c r="B3" s="408" t="s">
        <v>49</v>
      </c>
      <c r="C3" s="408"/>
      <c r="D3" s="408" t="s">
        <v>50</v>
      </c>
      <c r="E3" s="408"/>
      <c r="F3" s="367"/>
      <c r="H3" s="368" t="s">
        <v>49</v>
      </c>
      <c r="I3" s="368"/>
      <c r="J3" s="368" t="s">
        <v>50</v>
      </c>
      <c r="K3" s="368"/>
      <c r="L3" s="367"/>
      <c r="M3" s="368" t="s">
        <v>50</v>
      </c>
      <c r="N3" s="368"/>
      <c r="O3" s="367"/>
      <c r="Q3" s="368" t="s">
        <v>49</v>
      </c>
      <c r="R3" s="368"/>
      <c r="S3" s="368" t="s">
        <v>50</v>
      </c>
      <c r="T3" s="368"/>
      <c r="U3" s="367"/>
      <c r="V3" s="368" t="s">
        <v>50</v>
      </c>
      <c r="W3" s="368"/>
      <c r="X3" s="367"/>
      <c r="Z3" s="409" t="s">
        <v>49</v>
      </c>
      <c r="AA3" s="409"/>
      <c r="AB3" s="409" t="s">
        <v>50</v>
      </c>
      <c r="AC3" s="409"/>
      <c r="AD3" s="367"/>
      <c r="AE3" s="409" t="s">
        <v>49</v>
      </c>
      <c r="AF3" s="409"/>
      <c r="AG3" s="409" t="s">
        <v>50</v>
      </c>
      <c r="AH3" s="409"/>
      <c r="AI3" s="367"/>
      <c r="AJ3" s="368" t="s">
        <v>50</v>
      </c>
      <c r="AK3" s="368"/>
      <c r="AL3" s="367"/>
      <c r="AN3" s="321" t="s">
        <v>49</v>
      </c>
      <c r="AO3" s="323"/>
      <c r="AP3" s="321" t="s">
        <v>50</v>
      </c>
      <c r="AQ3" s="323"/>
      <c r="AR3" s="400"/>
      <c r="AS3" s="368" t="s">
        <v>50</v>
      </c>
      <c r="AT3" s="368"/>
      <c r="AU3" s="367"/>
      <c r="AW3" s="372" t="s">
        <v>49</v>
      </c>
      <c r="AX3" s="372"/>
      <c r="AY3" s="372" t="s">
        <v>50</v>
      </c>
      <c r="AZ3" s="372"/>
      <c r="BA3" s="367"/>
      <c r="BB3" s="368" t="s">
        <v>50</v>
      </c>
      <c r="BC3" s="368"/>
      <c r="BD3" s="367"/>
      <c r="BF3" s="368" t="s">
        <v>49</v>
      </c>
      <c r="BG3" s="368"/>
      <c r="BH3" s="368" t="s">
        <v>50</v>
      </c>
      <c r="BI3" s="368"/>
      <c r="BJ3" s="367"/>
      <c r="BK3" s="368" t="s">
        <v>50</v>
      </c>
      <c r="BL3" s="368"/>
      <c r="BM3" s="367"/>
      <c r="BO3" s="368" t="s">
        <v>49</v>
      </c>
      <c r="BP3" s="368"/>
      <c r="BQ3" s="368" t="s">
        <v>50</v>
      </c>
      <c r="BR3" s="368"/>
      <c r="BS3" s="395"/>
      <c r="BT3" s="368" t="s">
        <v>50</v>
      </c>
      <c r="BU3" s="368"/>
      <c r="BV3" s="367"/>
      <c r="BX3" s="372" t="s">
        <v>49</v>
      </c>
      <c r="BY3" s="372"/>
      <c r="BZ3" s="372" t="s">
        <v>50</v>
      </c>
      <c r="CA3" s="372"/>
      <c r="CB3" s="367"/>
      <c r="CC3" s="368" t="s">
        <v>50</v>
      </c>
      <c r="CD3" s="368"/>
      <c r="CE3" s="367"/>
      <c r="CG3" s="372" t="s">
        <v>49</v>
      </c>
      <c r="CH3" s="372"/>
      <c r="CI3" s="372" t="s">
        <v>50</v>
      </c>
      <c r="CJ3" s="372"/>
      <c r="CK3" s="367"/>
      <c r="CL3" s="368" t="s">
        <v>50</v>
      </c>
      <c r="CM3" s="368"/>
      <c r="CN3" s="367"/>
      <c r="CP3" s="408" t="s">
        <v>49</v>
      </c>
      <c r="CQ3" s="408"/>
      <c r="CR3" s="408" t="s">
        <v>50</v>
      </c>
      <c r="CS3" s="408"/>
      <c r="CT3" s="367"/>
      <c r="CV3" s="372" t="s">
        <v>49</v>
      </c>
      <c r="CW3" s="372"/>
      <c r="CX3" s="372" t="s">
        <v>50</v>
      </c>
      <c r="CY3" s="372"/>
      <c r="CZ3" s="367"/>
      <c r="DA3" s="368" t="s">
        <v>50</v>
      </c>
      <c r="DB3" s="368"/>
      <c r="DC3" s="367"/>
    </row>
    <row r="4" spans="1:107" ht="14.25">
      <c r="A4" s="416"/>
      <c r="B4" s="269" t="s">
        <v>51</v>
      </c>
      <c r="C4" s="269" t="s">
        <v>52</v>
      </c>
      <c r="D4" s="269" t="s">
        <v>51</v>
      </c>
      <c r="E4" s="269" t="s">
        <v>52</v>
      </c>
      <c r="F4" s="367"/>
      <c r="H4" s="263" t="s">
        <v>51</v>
      </c>
      <c r="I4" s="263" t="s">
        <v>52</v>
      </c>
      <c r="J4" s="263" t="s">
        <v>51</v>
      </c>
      <c r="K4" s="263" t="s">
        <v>52</v>
      </c>
      <c r="L4" s="367"/>
      <c r="M4" s="263" t="s">
        <v>51</v>
      </c>
      <c r="N4" s="263" t="s">
        <v>52</v>
      </c>
      <c r="O4" s="367"/>
      <c r="Q4" s="263" t="s">
        <v>51</v>
      </c>
      <c r="R4" s="263" t="s">
        <v>52</v>
      </c>
      <c r="S4" s="263" t="s">
        <v>51</v>
      </c>
      <c r="T4" s="263" t="s">
        <v>52</v>
      </c>
      <c r="U4" s="367"/>
      <c r="V4" s="263" t="s">
        <v>51</v>
      </c>
      <c r="W4" s="263" t="s">
        <v>52</v>
      </c>
      <c r="X4" s="367"/>
      <c r="Z4" s="265" t="s">
        <v>51</v>
      </c>
      <c r="AA4" s="265" t="s">
        <v>52</v>
      </c>
      <c r="AB4" s="265" t="s">
        <v>51</v>
      </c>
      <c r="AC4" s="265" t="s">
        <v>52</v>
      </c>
      <c r="AD4" s="367"/>
      <c r="AE4" s="265" t="s">
        <v>51</v>
      </c>
      <c r="AF4" s="265" t="s">
        <v>52</v>
      </c>
      <c r="AG4" s="265" t="s">
        <v>51</v>
      </c>
      <c r="AH4" s="265" t="s">
        <v>52</v>
      </c>
      <c r="AI4" s="367"/>
      <c r="AJ4" s="263" t="s">
        <v>51</v>
      </c>
      <c r="AK4" s="263" t="s">
        <v>52</v>
      </c>
      <c r="AL4" s="367"/>
      <c r="AN4" s="263" t="s">
        <v>51</v>
      </c>
      <c r="AO4" s="263" t="s">
        <v>52</v>
      </c>
      <c r="AP4" s="263" t="s">
        <v>51</v>
      </c>
      <c r="AQ4" s="263" t="s">
        <v>52</v>
      </c>
      <c r="AR4" s="401"/>
      <c r="AS4" s="263" t="s">
        <v>51</v>
      </c>
      <c r="AT4" s="263" t="s">
        <v>52</v>
      </c>
      <c r="AU4" s="367"/>
      <c r="AW4" s="262" t="s">
        <v>51</v>
      </c>
      <c r="AX4" s="262" t="s">
        <v>52</v>
      </c>
      <c r="AY4" s="262" t="s">
        <v>51</v>
      </c>
      <c r="AZ4" s="262" t="s">
        <v>52</v>
      </c>
      <c r="BA4" s="367"/>
      <c r="BB4" s="263" t="s">
        <v>51</v>
      </c>
      <c r="BC4" s="263" t="s">
        <v>52</v>
      </c>
      <c r="BD4" s="367"/>
      <c r="BF4" s="263" t="s">
        <v>51</v>
      </c>
      <c r="BG4" s="263" t="s">
        <v>52</v>
      </c>
      <c r="BH4" s="263" t="s">
        <v>51</v>
      </c>
      <c r="BI4" s="263" t="s">
        <v>52</v>
      </c>
      <c r="BJ4" s="367"/>
      <c r="BK4" s="263" t="s">
        <v>51</v>
      </c>
      <c r="BL4" s="263" t="s">
        <v>52</v>
      </c>
      <c r="BM4" s="367"/>
      <c r="BO4" s="263" t="s">
        <v>51</v>
      </c>
      <c r="BP4" s="263" t="s">
        <v>52</v>
      </c>
      <c r="BQ4" s="263" t="s">
        <v>51</v>
      </c>
      <c r="BR4" s="263" t="s">
        <v>52</v>
      </c>
      <c r="BS4" s="395"/>
      <c r="BT4" s="263" t="s">
        <v>51</v>
      </c>
      <c r="BU4" s="263" t="s">
        <v>52</v>
      </c>
      <c r="BV4" s="367"/>
      <c r="BX4" s="262" t="s">
        <v>51</v>
      </c>
      <c r="BY4" s="262" t="s">
        <v>52</v>
      </c>
      <c r="BZ4" s="262" t="s">
        <v>51</v>
      </c>
      <c r="CA4" s="262" t="s">
        <v>52</v>
      </c>
      <c r="CB4" s="367"/>
      <c r="CC4" s="263" t="s">
        <v>51</v>
      </c>
      <c r="CD4" s="263" t="s">
        <v>52</v>
      </c>
      <c r="CE4" s="367"/>
      <c r="CG4" s="262" t="s">
        <v>51</v>
      </c>
      <c r="CH4" s="262" t="s">
        <v>52</v>
      </c>
      <c r="CI4" s="262" t="s">
        <v>51</v>
      </c>
      <c r="CJ4" s="262" t="s">
        <v>52</v>
      </c>
      <c r="CK4" s="367"/>
      <c r="CL4" s="263" t="s">
        <v>51</v>
      </c>
      <c r="CM4" s="263" t="s">
        <v>52</v>
      </c>
      <c r="CN4" s="367"/>
      <c r="CP4" s="269" t="s">
        <v>51</v>
      </c>
      <c r="CQ4" s="269" t="s">
        <v>52</v>
      </c>
      <c r="CR4" s="269" t="s">
        <v>51</v>
      </c>
      <c r="CS4" s="269" t="s">
        <v>52</v>
      </c>
      <c r="CT4" s="367"/>
      <c r="CV4" s="262" t="s">
        <v>51</v>
      </c>
      <c r="CW4" s="262" t="s">
        <v>52</v>
      </c>
      <c r="CX4" s="262" t="s">
        <v>51</v>
      </c>
      <c r="CY4" s="262" t="s">
        <v>52</v>
      </c>
      <c r="CZ4" s="367"/>
      <c r="DA4" s="263" t="s">
        <v>51</v>
      </c>
      <c r="DB4" s="263" t="s">
        <v>52</v>
      </c>
      <c r="DC4" s="367"/>
    </row>
    <row r="5" spans="1:107" ht="14.25">
      <c r="A5" s="268"/>
      <c r="B5" s="188"/>
      <c r="C5" s="189"/>
      <c r="D5" s="189"/>
      <c r="E5" s="189"/>
      <c r="F5" s="270"/>
      <c r="H5" s="264"/>
      <c r="I5" s="271"/>
      <c r="J5" s="369" t="s">
        <v>384</v>
      </c>
      <c r="K5" s="370"/>
      <c r="L5" s="371"/>
      <c r="M5" s="369" t="s">
        <v>385</v>
      </c>
      <c r="N5" s="370"/>
      <c r="O5" s="371"/>
      <c r="Q5" s="264"/>
      <c r="R5" s="271"/>
      <c r="S5" s="369" t="s">
        <v>384</v>
      </c>
      <c r="T5" s="370"/>
      <c r="U5" s="371"/>
      <c r="V5" s="369" t="s">
        <v>385</v>
      </c>
      <c r="W5" s="370"/>
      <c r="X5" s="371"/>
      <c r="Z5" s="410" t="s">
        <v>399</v>
      </c>
      <c r="AA5" s="410"/>
      <c r="AB5" s="410"/>
      <c r="AC5" s="410"/>
      <c r="AD5" s="410"/>
      <c r="AE5" s="369" t="s">
        <v>400</v>
      </c>
      <c r="AF5" s="370"/>
      <c r="AG5" s="370"/>
      <c r="AH5" s="370"/>
      <c r="AI5" s="371"/>
      <c r="AJ5" s="369" t="s">
        <v>385</v>
      </c>
      <c r="AK5" s="370"/>
      <c r="AL5" s="371"/>
      <c r="AN5" s="264"/>
      <c r="AO5" s="271"/>
      <c r="AP5" s="369" t="s">
        <v>384</v>
      </c>
      <c r="AQ5" s="370"/>
      <c r="AR5" s="371"/>
      <c r="AS5" s="369" t="s">
        <v>385</v>
      </c>
      <c r="AT5" s="370"/>
      <c r="AU5" s="371"/>
      <c r="AW5" s="266"/>
      <c r="AX5" s="267"/>
      <c r="AY5" s="369" t="s">
        <v>384</v>
      </c>
      <c r="AZ5" s="370"/>
      <c r="BA5" s="371"/>
      <c r="BB5" s="369" t="s">
        <v>385</v>
      </c>
      <c r="BC5" s="370"/>
      <c r="BD5" s="371"/>
      <c r="BF5" s="264"/>
      <c r="BG5" s="271"/>
      <c r="BH5" s="369" t="s">
        <v>384</v>
      </c>
      <c r="BI5" s="370"/>
      <c r="BJ5" s="371"/>
      <c r="BK5" s="369" t="s">
        <v>385</v>
      </c>
      <c r="BL5" s="370"/>
      <c r="BM5" s="371"/>
      <c r="BO5" s="264"/>
      <c r="BP5" s="271"/>
      <c r="BQ5" s="369" t="s">
        <v>384</v>
      </c>
      <c r="BR5" s="370"/>
      <c r="BS5" s="371"/>
      <c r="BT5" s="369" t="s">
        <v>385</v>
      </c>
      <c r="BU5" s="370"/>
      <c r="BV5" s="371"/>
      <c r="BX5" s="266"/>
      <c r="BY5" s="267"/>
      <c r="BZ5" s="369" t="s">
        <v>384</v>
      </c>
      <c r="CA5" s="370"/>
      <c r="CB5" s="371"/>
      <c r="CC5" s="369" t="s">
        <v>385</v>
      </c>
      <c r="CD5" s="370"/>
      <c r="CE5" s="371"/>
      <c r="CG5" s="266"/>
      <c r="CH5" s="267"/>
      <c r="CI5" s="369" t="s">
        <v>384</v>
      </c>
      <c r="CJ5" s="370"/>
      <c r="CK5" s="371"/>
      <c r="CL5" s="369" t="s">
        <v>385</v>
      </c>
      <c r="CM5" s="370"/>
      <c r="CN5" s="371"/>
      <c r="CP5" s="421" t="s">
        <v>383</v>
      </c>
      <c r="CQ5" s="422"/>
      <c r="CR5" s="422"/>
      <c r="CS5" s="422"/>
      <c r="CT5" s="423"/>
      <c r="CV5" s="266"/>
      <c r="CW5" s="267"/>
      <c r="CX5" s="369" t="s">
        <v>384</v>
      </c>
      <c r="CY5" s="370"/>
      <c r="CZ5" s="371"/>
      <c r="DA5" s="369" t="s">
        <v>385</v>
      </c>
      <c r="DB5" s="370"/>
      <c r="DC5" s="371"/>
    </row>
    <row r="6" spans="1:107" ht="14.25">
      <c r="A6" s="268" t="s">
        <v>53</v>
      </c>
      <c r="B6" s="354"/>
      <c r="C6" s="355"/>
      <c r="D6" s="355"/>
      <c r="E6" s="355"/>
      <c r="F6" s="356"/>
      <c r="H6" s="354"/>
      <c r="I6" s="355"/>
      <c r="J6" s="355"/>
      <c r="K6" s="355"/>
      <c r="L6" s="356"/>
      <c r="M6" s="204"/>
      <c r="N6" s="204"/>
      <c r="O6" s="194"/>
      <c r="Q6" s="354"/>
      <c r="R6" s="355"/>
      <c r="S6" s="355"/>
      <c r="T6" s="355"/>
      <c r="U6" s="356"/>
      <c r="V6" s="204"/>
      <c r="W6" s="204"/>
      <c r="X6" s="194"/>
      <c r="Z6" s="372"/>
      <c r="AA6" s="372"/>
      <c r="AB6" s="372"/>
      <c r="AC6" s="372"/>
      <c r="AD6" s="372"/>
      <c r="AE6" s="410" t="s">
        <v>384</v>
      </c>
      <c r="AF6" s="410"/>
      <c r="AG6" s="410"/>
      <c r="AH6" s="410"/>
      <c r="AI6" s="410"/>
      <c r="AJ6" s="204"/>
      <c r="AK6" s="204"/>
      <c r="AL6" s="194"/>
      <c r="AN6" s="354"/>
      <c r="AO6" s="355"/>
      <c r="AP6" s="355"/>
      <c r="AQ6" s="355"/>
      <c r="AR6" s="356"/>
      <c r="AS6" s="204"/>
      <c r="AT6" s="204"/>
      <c r="AU6" s="194"/>
      <c r="AW6" s="354"/>
      <c r="AX6" s="355"/>
      <c r="AY6" s="355"/>
      <c r="AZ6" s="355"/>
      <c r="BA6" s="356"/>
      <c r="BB6" s="204"/>
      <c r="BC6" s="204"/>
      <c r="BD6" s="194"/>
      <c r="BF6" s="354"/>
      <c r="BG6" s="355"/>
      <c r="BH6" s="355"/>
      <c r="BI6" s="355"/>
      <c r="BJ6" s="355"/>
      <c r="BK6" s="204"/>
      <c r="BL6" s="204"/>
      <c r="BM6" s="194"/>
      <c r="BO6" s="321"/>
      <c r="BP6" s="322"/>
      <c r="BQ6" s="322"/>
      <c r="BR6" s="322"/>
      <c r="BS6" s="323"/>
      <c r="BT6" s="204"/>
      <c r="BU6" s="204"/>
      <c r="BV6" s="194"/>
      <c r="BX6" s="354"/>
      <c r="BY6" s="355"/>
      <c r="BZ6" s="355"/>
      <c r="CA6" s="355"/>
      <c r="CB6" s="355"/>
      <c r="CC6" s="204"/>
      <c r="CD6" s="204"/>
      <c r="CE6" s="194"/>
      <c r="CG6" s="354"/>
      <c r="CH6" s="355"/>
      <c r="CI6" s="355"/>
      <c r="CJ6" s="355"/>
      <c r="CK6" s="355"/>
      <c r="CL6" s="204"/>
      <c r="CM6" s="204"/>
      <c r="CN6" s="194"/>
      <c r="CP6" s="354"/>
      <c r="CQ6" s="355"/>
      <c r="CR6" s="355"/>
      <c r="CS6" s="355"/>
      <c r="CT6" s="356"/>
      <c r="CV6" s="354"/>
      <c r="CW6" s="355"/>
      <c r="CX6" s="355"/>
      <c r="CY6" s="355"/>
      <c r="CZ6" s="355"/>
      <c r="DA6" s="355"/>
      <c r="DB6" s="355"/>
      <c r="DC6" s="356"/>
    </row>
    <row r="7" spans="1:107" ht="14.25">
      <c r="A7" s="6" t="s">
        <v>54</v>
      </c>
      <c r="B7" s="88">
        <v>8.25</v>
      </c>
      <c r="C7" s="88">
        <v>10.45</v>
      </c>
      <c r="D7" s="88">
        <v>12.27</v>
      </c>
      <c r="E7" s="88">
        <v>15.49</v>
      </c>
      <c r="F7" s="16">
        <v>0.4845</v>
      </c>
      <c r="H7" s="324" t="s">
        <v>261</v>
      </c>
      <c r="I7" s="325"/>
      <c r="J7" s="325"/>
      <c r="K7" s="325"/>
      <c r="L7" s="325"/>
      <c r="M7" s="325"/>
      <c r="N7" s="325"/>
      <c r="O7" s="326"/>
      <c r="Q7" s="312" t="s">
        <v>261</v>
      </c>
      <c r="R7" s="313"/>
      <c r="S7" s="313"/>
      <c r="T7" s="313"/>
      <c r="U7" s="313"/>
      <c r="V7" s="313"/>
      <c r="W7" s="313"/>
      <c r="X7" s="314"/>
      <c r="Z7" s="330" t="s">
        <v>261</v>
      </c>
      <c r="AA7" s="331"/>
      <c r="AB7" s="331"/>
      <c r="AC7" s="331"/>
      <c r="AD7" s="331"/>
      <c r="AE7" s="331"/>
      <c r="AF7" s="331"/>
      <c r="AG7" s="331"/>
      <c r="AH7" s="331"/>
      <c r="AI7" s="331"/>
      <c r="AJ7" s="331"/>
      <c r="AK7" s="331"/>
      <c r="AL7" s="332"/>
      <c r="AN7" s="327" t="s">
        <v>261</v>
      </c>
      <c r="AO7" s="328"/>
      <c r="AP7" s="328"/>
      <c r="AQ7" s="328"/>
      <c r="AR7" s="328"/>
      <c r="AS7" s="328"/>
      <c r="AT7" s="328"/>
      <c r="AU7" s="329"/>
      <c r="AW7" s="333" t="s">
        <v>261</v>
      </c>
      <c r="AX7" s="334"/>
      <c r="AY7" s="334"/>
      <c r="AZ7" s="334"/>
      <c r="BA7" s="334"/>
      <c r="BB7" s="334"/>
      <c r="BC7" s="334"/>
      <c r="BD7" s="335"/>
      <c r="BF7" s="336" t="s">
        <v>261</v>
      </c>
      <c r="BG7" s="337"/>
      <c r="BH7" s="337"/>
      <c r="BI7" s="337"/>
      <c r="BJ7" s="337"/>
      <c r="BK7" s="337"/>
      <c r="BL7" s="337"/>
      <c r="BM7" s="338"/>
      <c r="BO7" s="342" t="s">
        <v>261</v>
      </c>
      <c r="BP7" s="343"/>
      <c r="BQ7" s="343"/>
      <c r="BR7" s="343"/>
      <c r="BS7" s="343"/>
      <c r="BT7" s="343"/>
      <c r="BU7" s="343"/>
      <c r="BV7" s="344"/>
      <c r="BX7" s="339" t="s">
        <v>261</v>
      </c>
      <c r="BY7" s="340"/>
      <c r="BZ7" s="340"/>
      <c r="CA7" s="340"/>
      <c r="CB7" s="340"/>
      <c r="CC7" s="340"/>
      <c r="CD7" s="340"/>
      <c r="CE7" s="341"/>
      <c r="CG7" s="348" t="s">
        <v>261</v>
      </c>
      <c r="CH7" s="349"/>
      <c r="CI7" s="349"/>
      <c r="CJ7" s="349"/>
      <c r="CK7" s="349"/>
      <c r="CL7" s="349"/>
      <c r="CM7" s="349"/>
      <c r="CN7" s="350"/>
      <c r="CP7" s="351" t="s">
        <v>261</v>
      </c>
      <c r="CQ7" s="352"/>
      <c r="CR7" s="352"/>
      <c r="CS7" s="353"/>
      <c r="CT7" s="207"/>
      <c r="CV7" s="345" t="s">
        <v>261</v>
      </c>
      <c r="CW7" s="346"/>
      <c r="CX7" s="346"/>
      <c r="CY7" s="346"/>
      <c r="CZ7" s="346"/>
      <c r="DA7" s="346"/>
      <c r="DB7" s="346"/>
      <c r="DC7" s="347"/>
    </row>
    <row r="8" spans="1:107" ht="14.25">
      <c r="A8" s="6" t="s">
        <v>55</v>
      </c>
      <c r="B8" s="88">
        <v>10.4</v>
      </c>
      <c r="C8" s="88">
        <v>13.53</v>
      </c>
      <c r="D8" s="88">
        <v>15.41</v>
      </c>
      <c r="E8" s="88">
        <v>20.05</v>
      </c>
      <c r="F8" s="16">
        <v>0.4818</v>
      </c>
      <c r="H8" s="324" t="s">
        <v>261</v>
      </c>
      <c r="I8" s="325"/>
      <c r="J8" s="325"/>
      <c r="K8" s="325"/>
      <c r="L8" s="325"/>
      <c r="M8" s="325"/>
      <c r="N8" s="325"/>
      <c r="O8" s="326"/>
      <c r="Q8" s="312" t="s">
        <v>261</v>
      </c>
      <c r="R8" s="313"/>
      <c r="S8" s="313"/>
      <c r="T8" s="313"/>
      <c r="U8" s="313"/>
      <c r="V8" s="313"/>
      <c r="W8" s="313"/>
      <c r="X8" s="314"/>
      <c r="Z8" s="330" t="s">
        <v>261</v>
      </c>
      <c r="AA8" s="331"/>
      <c r="AB8" s="331"/>
      <c r="AC8" s="331"/>
      <c r="AD8" s="331"/>
      <c r="AE8" s="331"/>
      <c r="AF8" s="331"/>
      <c r="AG8" s="331"/>
      <c r="AH8" s="331"/>
      <c r="AI8" s="331"/>
      <c r="AJ8" s="331"/>
      <c r="AK8" s="331"/>
      <c r="AL8" s="332"/>
      <c r="AN8" s="327" t="s">
        <v>261</v>
      </c>
      <c r="AO8" s="328"/>
      <c r="AP8" s="328"/>
      <c r="AQ8" s="328"/>
      <c r="AR8" s="328"/>
      <c r="AS8" s="328"/>
      <c r="AT8" s="328"/>
      <c r="AU8" s="329"/>
      <c r="AW8" s="333" t="s">
        <v>261</v>
      </c>
      <c r="AX8" s="334"/>
      <c r="AY8" s="334"/>
      <c r="AZ8" s="334"/>
      <c r="BA8" s="334"/>
      <c r="BB8" s="334"/>
      <c r="BC8" s="334"/>
      <c r="BD8" s="335"/>
      <c r="BF8" s="336" t="s">
        <v>261</v>
      </c>
      <c r="BG8" s="337"/>
      <c r="BH8" s="337"/>
      <c r="BI8" s="337"/>
      <c r="BJ8" s="337"/>
      <c r="BK8" s="337"/>
      <c r="BL8" s="337"/>
      <c r="BM8" s="338"/>
      <c r="BO8" s="342" t="s">
        <v>261</v>
      </c>
      <c r="BP8" s="343"/>
      <c r="BQ8" s="343"/>
      <c r="BR8" s="343"/>
      <c r="BS8" s="343"/>
      <c r="BT8" s="343"/>
      <c r="BU8" s="343"/>
      <c r="BV8" s="344"/>
      <c r="BX8" s="339" t="s">
        <v>261</v>
      </c>
      <c r="BY8" s="340"/>
      <c r="BZ8" s="340"/>
      <c r="CA8" s="340"/>
      <c r="CB8" s="340"/>
      <c r="CC8" s="340"/>
      <c r="CD8" s="340"/>
      <c r="CE8" s="341"/>
      <c r="CG8" s="348" t="s">
        <v>261</v>
      </c>
      <c r="CH8" s="349"/>
      <c r="CI8" s="349"/>
      <c r="CJ8" s="349"/>
      <c r="CK8" s="349"/>
      <c r="CL8" s="349"/>
      <c r="CM8" s="349"/>
      <c r="CN8" s="350"/>
      <c r="CP8" s="351" t="s">
        <v>261</v>
      </c>
      <c r="CQ8" s="352"/>
      <c r="CR8" s="352"/>
      <c r="CS8" s="353"/>
      <c r="CT8" s="207"/>
      <c r="CV8" s="345" t="s">
        <v>261</v>
      </c>
      <c r="CW8" s="346"/>
      <c r="CX8" s="346"/>
      <c r="CY8" s="346"/>
      <c r="CZ8" s="346"/>
      <c r="DA8" s="346"/>
      <c r="DB8" s="346"/>
      <c r="DC8" s="347"/>
    </row>
    <row r="9" spans="1:107" ht="14.25">
      <c r="A9" s="6" t="s">
        <v>56</v>
      </c>
      <c r="B9" s="88">
        <v>12.7</v>
      </c>
      <c r="C9" s="88">
        <v>15.3</v>
      </c>
      <c r="D9" s="88">
        <v>18.82</v>
      </c>
      <c r="E9" s="88">
        <v>22.67</v>
      </c>
      <c r="F9" s="16">
        <v>0.4818</v>
      </c>
      <c r="H9" s="324" t="s">
        <v>261</v>
      </c>
      <c r="I9" s="325"/>
      <c r="J9" s="325"/>
      <c r="K9" s="325"/>
      <c r="L9" s="325"/>
      <c r="M9" s="325"/>
      <c r="N9" s="325"/>
      <c r="O9" s="326"/>
      <c r="Q9" s="312" t="s">
        <v>261</v>
      </c>
      <c r="R9" s="313"/>
      <c r="S9" s="313"/>
      <c r="T9" s="313"/>
      <c r="U9" s="313"/>
      <c r="V9" s="313"/>
      <c r="W9" s="313"/>
      <c r="X9" s="314"/>
      <c r="Z9" s="330" t="s">
        <v>261</v>
      </c>
      <c r="AA9" s="331"/>
      <c r="AB9" s="331"/>
      <c r="AC9" s="331"/>
      <c r="AD9" s="331"/>
      <c r="AE9" s="331"/>
      <c r="AF9" s="331"/>
      <c r="AG9" s="331"/>
      <c r="AH9" s="331"/>
      <c r="AI9" s="331"/>
      <c r="AJ9" s="331"/>
      <c r="AK9" s="331"/>
      <c r="AL9" s="332"/>
      <c r="AN9" s="327" t="s">
        <v>261</v>
      </c>
      <c r="AO9" s="328"/>
      <c r="AP9" s="328"/>
      <c r="AQ9" s="328"/>
      <c r="AR9" s="328"/>
      <c r="AS9" s="328"/>
      <c r="AT9" s="328"/>
      <c r="AU9" s="329"/>
      <c r="AW9" s="333" t="s">
        <v>261</v>
      </c>
      <c r="AX9" s="334"/>
      <c r="AY9" s="334"/>
      <c r="AZ9" s="334"/>
      <c r="BA9" s="334"/>
      <c r="BB9" s="334"/>
      <c r="BC9" s="334"/>
      <c r="BD9" s="335"/>
      <c r="BF9" s="336" t="s">
        <v>261</v>
      </c>
      <c r="BG9" s="337"/>
      <c r="BH9" s="337"/>
      <c r="BI9" s="337"/>
      <c r="BJ9" s="337"/>
      <c r="BK9" s="337"/>
      <c r="BL9" s="337"/>
      <c r="BM9" s="338"/>
      <c r="BO9" s="342" t="s">
        <v>261</v>
      </c>
      <c r="BP9" s="343"/>
      <c r="BQ9" s="343"/>
      <c r="BR9" s="343"/>
      <c r="BS9" s="343"/>
      <c r="BT9" s="343"/>
      <c r="BU9" s="343"/>
      <c r="BV9" s="344"/>
      <c r="BX9" s="339" t="s">
        <v>261</v>
      </c>
      <c r="BY9" s="340"/>
      <c r="BZ9" s="340"/>
      <c r="CA9" s="340"/>
      <c r="CB9" s="340"/>
      <c r="CC9" s="340"/>
      <c r="CD9" s="340"/>
      <c r="CE9" s="341"/>
      <c r="CG9" s="348" t="s">
        <v>261</v>
      </c>
      <c r="CH9" s="349"/>
      <c r="CI9" s="349"/>
      <c r="CJ9" s="349"/>
      <c r="CK9" s="349"/>
      <c r="CL9" s="349"/>
      <c r="CM9" s="349"/>
      <c r="CN9" s="350"/>
      <c r="CP9" s="351" t="s">
        <v>261</v>
      </c>
      <c r="CQ9" s="352"/>
      <c r="CR9" s="352"/>
      <c r="CS9" s="353"/>
      <c r="CT9" s="207"/>
      <c r="CV9" s="345" t="s">
        <v>261</v>
      </c>
      <c r="CW9" s="346"/>
      <c r="CX9" s="346"/>
      <c r="CY9" s="346"/>
      <c r="CZ9" s="346"/>
      <c r="DA9" s="346"/>
      <c r="DB9" s="346"/>
      <c r="DC9" s="347"/>
    </row>
    <row r="10" spans="1:107" ht="15" customHeight="1">
      <c r="A10" s="6" t="s">
        <v>57</v>
      </c>
      <c r="B10" s="88">
        <v>13.51</v>
      </c>
      <c r="C10" s="88">
        <v>15.59</v>
      </c>
      <c r="D10" s="88">
        <v>20.02</v>
      </c>
      <c r="E10" s="88">
        <v>23.1</v>
      </c>
      <c r="F10" s="16">
        <v>0.4818</v>
      </c>
      <c r="H10" s="324" t="s">
        <v>261</v>
      </c>
      <c r="I10" s="325"/>
      <c r="J10" s="325"/>
      <c r="K10" s="325"/>
      <c r="L10" s="325"/>
      <c r="M10" s="325"/>
      <c r="N10" s="325"/>
      <c r="O10" s="326"/>
      <c r="Q10" s="312" t="s">
        <v>261</v>
      </c>
      <c r="R10" s="313"/>
      <c r="S10" s="313"/>
      <c r="T10" s="313"/>
      <c r="U10" s="313"/>
      <c r="V10" s="313"/>
      <c r="W10" s="313"/>
      <c r="X10" s="314"/>
      <c r="Z10" s="330" t="s">
        <v>261</v>
      </c>
      <c r="AA10" s="331"/>
      <c r="AB10" s="331"/>
      <c r="AC10" s="331"/>
      <c r="AD10" s="331"/>
      <c r="AE10" s="331"/>
      <c r="AF10" s="331"/>
      <c r="AG10" s="331"/>
      <c r="AH10" s="331"/>
      <c r="AI10" s="331"/>
      <c r="AJ10" s="331"/>
      <c r="AK10" s="331"/>
      <c r="AL10" s="332"/>
      <c r="AN10" s="327" t="s">
        <v>261</v>
      </c>
      <c r="AO10" s="328"/>
      <c r="AP10" s="328"/>
      <c r="AQ10" s="328"/>
      <c r="AR10" s="328"/>
      <c r="AS10" s="328"/>
      <c r="AT10" s="328"/>
      <c r="AU10" s="329"/>
      <c r="AW10" s="333" t="s">
        <v>261</v>
      </c>
      <c r="AX10" s="334"/>
      <c r="AY10" s="334"/>
      <c r="AZ10" s="334"/>
      <c r="BA10" s="334"/>
      <c r="BB10" s="334"/>
      <c r="BC10" s="334"/>
      <c r="BD10" s="335"/>
      <c r="BF10" s="336" t="s">
        <v>261</v>
      </c>
      <c r="BG10" s="337"/>
      <c r="BH10" s="337"/>
      <c r="BI10" s="337"/>
      <c r="BJ10" s="337"/>
      <c r="BK10" s="337"/>
      <c r="BL10" s="337"/>
      <c r="BM10" s="338"/>
      <c r="BO10" s="342" t="s">
        <v>261</v>
      </c>
      <c r="BP10" s="343"/>
      <c r="BQ10" s="343"/>
      <c r="BR10" s="343"/>
      <c r="BS10" s="343"/>
      <c r="BT10" s="343"/>
      <c r="BU10" s="343"/>
      <c r="BV10" s="344"/>
      <c r="BX10" s="339" t="s">
        <v>261</v>
      </c>
      <c r="BY10" s="340"/>
      <c r="BZ10" s="340"/>
      <c r="CA10" s="340"/>
      <c r="CB10" s="340"/>
      <c r="CC10" s="340"/>
      <c r="CD10" s="340"/>
      <c r="CE10" s="341"/>
      <c r="CG10" s="348" t="s">
        <v>261</v>
      </c>
      <c r="CH10" s="349"/>
      <c r="CI10" s="349"/>
      <c r="CJ10" s="349"/>
      <c r="CK10" s="349"/>
      <c r="CL10" s="349"/>
      <c r="CM10" s="349"/>
      <c r="CN10" s="350"/>
      <c r="CP10" s="351" t="s">
        <v>261</v>
      </c>
      <c r="CQ10" s="352"/>
      <c r="CR10" s="352"/>
      <c r="CS10" s="353"/>
      <c r="CT10" s="207"/>
      <c r="CV10" s="345" t="s">
        <v>261</v>
      </c>
      <c r="CW10" s="346"/>
      <c r="CX10" s="346"/>
      <c r="CY10" s="346"/>
      <c r="CZ10" s="346"/>
      <c r="DA10" s="346"/>
      <c r="DB10" s="346"/>
      <c r="DC10" s="347"/>
    </row>
    <row r="11" spans="1:107" ht="14.25">
      <c r="A11" s="6" t="s">
        <v>58</v>
      </c>
      <c r="B11" s="88">
        <v>8.25</v>
      </c>
      <c r="C11" s="88">
        <v>10.51</v>
      </c>
      <c r="D11" s="88">
        <v>12.23</v>
      </c>
      <c r="E11" s="88">
        <v>15.58</v>
      </c>
      <c r="F11" s="16">
        <v>0.4824</v>
      </c>
      <c r="H11" s="324" t="s">
        <v>261</v>
      </c>
      <c r="I11" s="325"/>
      <c r="J11" s="325"/>
      <c r="K11" s="325"/>
      <c r="L11" s="325"/>
      <c r="M11" s="325"/>
      <c r="N11" s="325"/>
      <c r="O11" s="326"/>
      <c r="Q11" s="312" t="s">
        <v>261</v>
      </c>
      <c r="R11" s="313"/>
      <c r="S11" s="313"/>
      <c r="T11" s="313"/>
      <c r="U11" s="313"/>
      <c r="V11" s="313"/>
      <c r="W11" s="313"/>
      <c r="X11" s="314"/>
      <c r="Z11" s="330" t="s">
        <v>261</v>
      </c>
      <c r="AA11" s="331"/>
      <c r="AB11" s="331"/>
      <c r="AC11" s="331"/>
      <c r="AD11" s="331"/>
      <c r="AE11" s="331"/>
      <c r="AF11" s="331"/>
      <c r="AG11" s="331"/>
      <c r="AH11" s="331"/>
      <c r="AI11" s="331"/>
      <c r="AJ11" s="331"/>
      <c r="AK11" s="331"/>
      <c r="AL11" s="332"/>
      <c r="AN11" s="327" t="s">
        <v>261</v>
      </c>
      <c r="AO11" s="328"/>
      <c r="AP11" s="328"/>
      <c r="AQ11" s="328"/>
      <c r="AR11" s="328"/>
      <c r="AS11" s="328"/>
      <c r="AT11" s="328"/>
      <c r="AU11" s="329"/>
      <c r="AW11" s="333" t="s">
        <v>261</v>
      </c>
      <c r="AX11" s="334"/>
      <c r="AY11" s="334"/>
      <c r="AZ11" s="334"/>
      <c r="BA11" s="334"/>
      <c r="BB11" s="334"/>
      <c r="BC11" s="334"/>
      <c r="BD11" s="335"/>
      <c r="BF11" s="336" t="s">
        <v>261</v>
      </c>
      <c r="BG11" s="337"/>
      <c r="BH11" s="337"/>
      <c r="BI11" s="337"/>
      <c r="BJ11" s="337"/>
      <c r="BK11" s="337"/>
      <c r="BL11" s="337"/>
      <c r="BM11" s="338"/>
      <c r="BO11" s="342" t="s">
        <v>261</v>
      </c>
      <c r="BP11" s="343"/>
      <c r="BQ11" s="343"/>
      <c r="BR11" s="343"/>
      <c r="BS11" s="343"/>
      <c r="BT11" s="343"/>
      <c r="BU11" s="343"/>
      <c r="BV11" s="344"/>
      <c r="BX11" s="339" t="s">
        <v>261</v>
      </c>
      <c r="BY11" s="340"/>
      <c r="BZ11" s="340"/>
      <c r="CA11" s="340"/>
      <c r="CB11" s="340"/>
      <c r="CC11" s="340"/>
      <c r="CD11" s="340"/>
      <c r="CE11" s="341"/>
      <c r="CG11" s="348" t="s">
        <v>261</v>
      </c>
      <c r="CH11" s="349"/>
      <c r="CI11" s="349"/>
      <c r="CJ11" s="349"/>
      <c r="CK11" s="349"/>
      <c r="CL11" s="349"/>
      <c r="CM11" s="349"/>
      <c r="CN11" s="350"/>
      <c r="CP11" s="351" t="s">
        <v>261</v>
      </c>
      <c r="CQ11" s="352"/>
      <c r="CR11" s="352"/>
      <c r="CS11" s="353"/>
      <c r="CT11" s="207"/>
      <c r="CV11" s="345" t="s">
        <v>261</v>
      </c>
      <c r="CW11" s="346"/>
      <c r="CX11" s="346"/>
      <c r="CY11" s="346"/>
      <c r="CZ11" s="346"/>
      <c r="DA11" s="346"/>
      <c r="DB11" s="346"/>
      <c r="DC11" s="347"/>
    </row>
    <row r="12" spans="1:107" ht="14.25">
      <c r="A12" s="6" t="s">
        <v>59</v>
      </c>
      <c r="B12" s="88">
        <v>8.25</v>
      </c>
      <c r="C12" s="88">
        <v>11.33</v>
      </c>
      <c r="D12" s="88">
        <v>12.23</v>
      </c>
      <c r="E12" s="88">
        <v>16.79</v>
      </c>
      <c r="F12" s="16">
        <v>0.4821</v>
      </c>
      <c r="H12" s="324" t="s">
        <v>261</v>
      </c>
      <c r="I12" s="325"/>
      <c r="J12" s="325"/>
      <c r="K12" s="325"/>
      <c r="L12" s="325"/>
      <c r="M12" s="325"/>
      <c r="N12" s="325"/>
      <c r="O12" s="326"/>
      <c r="Q12" s="312" t="s">
        <v>261</v>
      </c>
      <c r="R12" s="313"/>
      <c r="S12" s="313"/>
      <c r="T12" s="313"/>
      <c r="U12" s="313"/>
      <c r="V12" s="313"/>
      <c r="W12" s="313"/>
      <c r="X12" s="314"/>
      <c r="Z12" s="330" t="s">
        <v>261</v>
      </c>
      <c r="AA12" s="331"/>
      <c r="AB12" s="331"/>
      <c r="AC12" s="331"/>
      <c r="AD12" s="331"/>
      <c r="AE12" s="331"/>
      <c r="AF12" s="331"/>
      <c r="AG12" s="331"/>
      <c r="AH12" s="331"/>
      <c r="AI12" s="331"/>
      <c r="AJ12" s="331"/>
      <c r="AK12" s="331"/>
      <c r="AL12" s="332"/>
      <c r="AN12" s="327" t="s">
        <v>261</v>
      </c>
      <c r="AO12" s="328"/>
      <c r="AP12" s="328"/>
      <c r="AQ12" s="328"/>
      <c r="AR12" s="328"/>
      <c r="AS12" s="328"/>
      <c r="AT12" s="328"/>
      <c r="AU12" s="329"/>
      <c r="AW12" s="333" t="s">
        <v>261</v>
      </c>
      <c r="AX12" s="334"/>
      <c r="AY12" s="334"/>
      <c r="AZ12" s="334"/>
      <c r="BA12" s="334"/>
      <c r="BB12" s="334"/>
      <c r="BC12" s="334"/>
      <c r="BD12" s="335"/>
      <c r="BF12" s="336" t="s">
        <v>261</v>
      </c>
      <c r="BG12" s="337"/>
      <c r="BH12" s="337"/>
      <c r="BI12" s="337"/>
      <c r="BJ12" s="337"/>
      <c r="BK12" s="337"/>
      <c r="BL12" s="337"/>
      <c r="BM12" s="338"/>
      <c r="BO12" s="342" t="s">
        <v>261</v>
      </c>
      <c r="BP12" s="343"/>
      <c r="BQ12" s="343"/>
      <c r="BR12" s="343"/>
      <c r="BS12" s="343"/>
      <c r="BT12" s="343"/>
      <c r="BU12" s="343"/>
      <c r="BV12" s="344"/>
      <c r="BX12" s="339" t="s">
        <v>261</v>
      </c>
      <c r="BY12" s="340"/>
      <c r="BZ12" s="340"/>
      <c r="CA12" s="340"/>
      <c r="CB12" s="340"/>
      <c r="CC12" s="340"/>
      <c r="CD12" s="340"/>
      <c r="CE12" s="341"/>
      <c r="CG12" s="348" t="s">
        <v>261</v>
      </c>
      <c r="CH12" s="349"/>
      <c r="CI12" s="349"/>
      <c r="CJ12" s="349"/>
      <c r="CK12" s="349"/>
      <c r="CL12" s="349"/>
      <c r="CM12" s="349"/>
      <c r="CN12" s="350"/>
      <c r="CP12" s="351" t="s">
        <v>261</v>
      </c>
      <c r="CQ12" s="352"/>
      <c r="CR12" s="352"/>
      <c r="CS12" s="353"/>
      <c r="CT12" s="207"/>
      <c r="CV12" s="345" t="s">
        <v>261</v>
      </c>
      <c r="CW12" s="346"/>
      <c r="CX12" s="346"/>
      <c r="CY12" s="346"/>
      <c r="CZ12" s="346"/>
      <c r="DA12" s="346"/>
      <c r="DB12" s="346"/>
      <c r="DC12" s="347"/>
    </row>
    <row r="13" spans="1:107" ht="14.25">
      <c r="A13" s="6" t="s">
        <v>60</v>
      </c>
      <c r="B13" s="88">
        <v>11</v>
      </c>
      <c r="C13" s="88">
        <v>19.25</v>
      </c>
      <c r="D13" s="88">
        <v>16.3</v>
      </c>
      <c r="E13" s="88">
        <v>28.53</v>
      </c>
      <c r="F13" s="16">
        <v>0.482</v>
      </c>
      <c r="H13" s="324" t="s">
        <v>261</v>
      </c>
      <c r="I13" s="325"/>
      <c r="J13" s="325"/>
      <c r="K13" s="325"/>
      <c r="L13" s="325"/>
      <c r="M13" s="325"/>
      <c r="N13" s="325"/>
      <c r="O13" s="326"/>
      <c r="Q13" s="312" t="s">
        <v>261</v>
      </c>
      <c r="R13" s="313"/>
      <c r="S13" s="313"/>
      <c r="T13" s="313"/>
      <c r="U13" s="313"/>
      <c r="V13" s="313"/>
      <c r="W13" s="313"/>
      <c r="X13" s="314"/>
      <c r="Z13" s="330" t="s">
        <v>261</v>
      </c>
      <c r="AA13" s="331"/>
      <c r="AB13" s="331"/>
      <c r="AC13" s="331"/>
      <c r="AD13" s="331"/>
      <c r="AE13" s="331"/>
      <c r="AF13" s="331"/>
      <c r="AG13" s="331"/>
      <c r="AH13" s="331"/>
      <c r="AI13" s="331"/>
      <c r="AJ13" s="331"/>
      <c r="AK13" s="331"/>
      <c r="AL13" s="332"/>
      <c r="AN13" s="327" t="s">
        <v>261</v>
      </c>
      <c r="AO13" s="328"/>
      <c r="AP13" s="328"/>
      <c r="AQ13" s="328"/>
      <c r="AR13" s="328"/>
      <c r="AS13" s="328"/>
      <c r="AT13" s="328"/>
      <c r="AU13" s="329"/>
      <c r="AW13" s="333" t="s">
        <v>261</v>
      </c>
      <c r="AX13" s="334"/>
      <c r="AY13" s="334"/>
      <c r="AZ13" s="334"/>
      <c r="BA13" s="334"/>
      <c r="BB13" s="334"/>
      <c r="BC13" s="334"/>
      <c r="BD13" s="335"/>
      <c r="BF13" s="336" t="s">
        <v>261</v>
      </c>
      <c r="BG13" s="337"/>
      <c r="BH13" s="337"/>
      <c r="BI13" s="337"/>
      <c r="BJ13" s="337"/>
      <c r="BK13" s="337"/>
      <c r="BL13" s="337"/>
      <c r="BM13" s="338"/>
      <c r="BO13" s="342" t="s">
        <v>261</v>
      </c>
      <c r="BP13" s="343"/>
      <c r="BQ13" s="343"/>
      <c r="BR13" s="343"/>
      <c r="BS13" s="343"/>
      <c r="BT13" s="343"/>
      <c r="BU13" s="343"/>
      <c r="BV13" s="344"/>
      <c r="BX13" s="339" t="s">
        <v>261</v>
      </c>
      <c r="BY13" s="340"/>
      <c r="BZ13" s="340"/>
      <c r="CA13" s="340"/>
      <c r="CB13" s="340"/>
      <c r="CC13" s="340"/>
      <c r="CD13" s="340"/>
      <c r="CE13" s="341"/>
      <c r="CG13" s="348" t="s">
        <v>261</v>
      </c>
      <c r="CH13" s="349"/>
      <c r="CI13" s="349"/>
      <c r="CJ13" s="349"/>
      <c r="CK13" s="349"/>
      <c r="CL13" s="349"/>
      <c r="CM13" s="349"/>
      <c r="CN13" s="350"/>
      <c r="CP13" s="351" t="s">
        <v>261</v>
      </c>
      <c r="CQ13" s="352"/>
      <c r="CR13" s="352"/>
      <c r="CS13" s="353"/>
      <c r="CT13" s="207"/>
      <c r="CV13" s="345" t="s">
        <v>261</v>
      </c>
      <c r="CW13" s="346"/>
      <c r="CX13" s="346"/>
      <c r="CY13" s="346"/>
      <c r="CZ13" s="346"/>
      <c r="DA13" s="346"/>
      <c r="DB13" s="346"/>
      <c r="DC13" s="347"/>
    </row>
    <row r="14" spans="1:107" ht="14.25">
      <c r="A14" s="6" t="s">
        <v>61</v>
      </c>
      <c r="B14" s="88">
        <v>8.5</v>
      </c>
      <c r="C14" s="88">
        <v>9.5</v>
      </c>
      <c r="D14" s="88">
        <v>12.6</v>
      </c>
      <c r="E14" s="88">
        <v>14.08</v>
      </c>
      <c r="F14" s="16">
        <v>0.4822</v>
      </c>
      <c r="H14" s="324" t="s">
        <v>261</v>
      </c>
      <c r="I14" s="325"/>
      <c r="J14" s="325"/>
      <c r="K14" s="325"/>
      <c r="L14" s="325"/>
      <c r="M14" s="325"/>
      <c r="N14" s="325"/>
      <c r="O14" s="326"/>
      <c r="Q14" s="312" t="s">
        <v>261</v>
      </c>
      <c r="R14" s="313"/>
      <c r="S14" s="313"/>
      <c r="T14" s="313"/>
      <c r="U14" s="313"/>
      <c r="V14" s="313"/>
      <c r="W14" s="313"/>
      <c r="X14" s="314"/>
      <c r="Z14" s="330" t="s">
        <v>261</v>
      </c>
      <c r="AA14" s="331"/>
      <c r="AB14" s="331"/>
      <c r="AC14" s="331"/>
      <c r="AD14" s="331"/>
      <c r="AE14" s="331"/>
      <c r="AF14" s="331"/>
      <c r="AG14" s="331"/>
      <c r="AH14" s="331"/>
      <c r="AI14" s="331"/>
      <c r="AJ14" s="331"/>
      <c r="AK14" s="331"/>
      <c r="AL14" s="332"/>
      <c r="AN14" s="327" t="s">
        <v>261</v>
      </c>
      <c r="AO14" s="328"/>
      <c r="AP14" s="328"/>
      <c r="AQ14" s="328"/>
      <c r="AR14" s="328"/>
      <c r="AS14" s="328"/>
      <c r="AT14" s="328"/>
      <c r="AU14" s="329"/>
      <c r="AW14" s="333" t="s">
        <v>261</v>
      </c>
      <c r="AX14" s="334"/>
      <c r="AY14" s="334"/>
      <c r="AZ14" s="334"/>
      <c r="BA14" s="334"/>
      <c r="BB14" s="334"/>
      <c r="BC14" s="334"/>
      <c r="BD14" s="335"/>
      <c r="BF14" s="336" t="s">
        <v>261</v>
      </c>
      <c r="BG14" s="337"/>
      <c r="BH14" s="337"/>
      <c r="BI14" s="337"/>
      <c r="BJ14" s="337"/>
      <c r="BK14" s="337"/>
      <c r="BL14" s="337"/>
      <c r="BM14" s="338"/>
      <c r="BO14" s="342" t="s">
        <v>261</v>
      </c>
      <c r="BP14" s="343"/>
      <c r="BQ14" s="343"/>
      <c r="BR14" s="343"/>
      <c r="BS14" s="343"/>
      <c r="BT14" s="343"/>
      <c r="BU14" s="343"/>
      <c r="BV14" s="344"/>
      <c r="BX14" s="339" t="s">
        <v>261</v>
      </c>
      <c r="BY14" s="340"/>
      <c r="BZ14" s="340"/>
      <c r="CA14" s="340"/>
      <c r="CB14" s="340"/>
      <c r="CC14" s="340"/>
      <c r="CD14" s="340"/>
      <c r="CE14" s="341"/>
      <c r="CG14" s="348" t="s">
        <v>261</v>
      </c>
      <c r="CH14" s="349"/>
      <c r="CI14" s="349"/>
      <c r="CJ14" s="349"/>
      <c r="CK14" s="349"/>
      <c r="CL14" s="349"/>
      <c r="CM14" s="349"/>
      <c r="CN14" s="350"/>
      <c r="CP14" s="351" t="s">
        <v>261</v>
      </c>
      <c r="CQ14" s="352"/>
      <c r="CR14" s="352"/>
      <c r="CS14" s="353"/>
      <c r="CT14" s="207"/>
      <c r="CV14" s="345" t="s">
        <v>261</v>
      </c>
      <c r="CW14" s="346"/>
      <c r="CX14" s="346"/>
      <c r="CY14" s="346"/>
      <c r="CZ14" s="346"/>
      <c r="DA14" s="346"/>
      <c r="DB14" s="346"/>
      <c r="DC14" s="347"/>
    </row>
    <row r="15" spans="1:107" ht="14.25">
      <c r="A15" s="6" t="s">
        <v>62</v>
      </c>
      <c r="B15" s="88"/>
      <c r="C15" s="88"/>
      <c r="D15" s="88"/>
      <c r="E15" s="88"/>
      <c r="F15" s="16"/>
      <c r="H15" s="70">
        <v>10</v>
      </c>
      <c r="I15" s="70">
        <v>13</v>
      </c>
      <c r="J15" s="209">
        <f>H15*1.34</f>
        <v>13.4</v>
      </c>
      <c r="K15" s="209">
        <f>I15*1.34</f>
        <v>17.42</v>
      </c>
      <c r="L15" s="207">
        <v>0.34</v>
      </c>
      <c r="M15" s="70">
        <f>J15-(J15*0.015)</f>
        <v>13.199</v>
      </c>
      <c r="N15" s="70">
        <f>K15-(K15*0.015)</f>
        <v>17.158700000000003</v>
      </c>
      <c r="O15" s="16">
        <f>(M15+N15)/(H15+I15)-1</f>
        <v>0.3199000000000001</v>
      </c>
      <c r="Q15" s="69">
        <v>9.5</v>
      </c>
      <c r="R15" s="69">
        <v>13.5</v>
      </c>
      <c r="S15" s="214">
        <v>12.82</v>
      </c>
      <c r="T15" s="214">
        <v>18.22</v>
      </c>
      <c r="U15" s="207">
        <v>0.3496</v>
      </c>
      <c r="V15" s="69">
        <f>Q15+(Q15*X15)</f>
        <v>12.72525</v>
      </c>
      <c r="W15" s="69">
        <f>R15+(R15*X15)</f>
        <v>18.08325</v>
      </c>
      <c r="X15" s="16">
        <v>0.3395</v>
      </c>
      <c r="Z15" s="215">
        <v>14.237</v>
      </c>
      <c r="AA15" s="215">
        <v>19.8605</v>
      </c>
      <c r="AB15" s="215">
        <v>19.39</v>
      </c>
      <c r="AC15" s="215">
        <v>26.882525054667784</v>
      </c>
      <c r="AD15" s="207">
        <v>0.3571</v>
      </c>
      <c r="AE15" s="257">
        <v>10</v>
      </c>
      <c r="AF15" s="257">
        <v>19.86</v>
      </c>
      <c r="AG15" s="215">
        <f>(AE15*AD15)+AE15</f>
        <v>13.571</v>
      </c>
      <c r="AH15" s="215">
        <v>26.88</v>
      </c>
      <c r="AI15" s="207">
        <f>((AG15+AH15)/(AE15+AF15)-1)</f>
        <v>0.35468854655056936</v>
      </c>
      <c r="AJ15" s="72">
        <f>AG15-(AG15*0.05)</f>
        <v>12.89245</v>
      </c>
      <c r="AK15" s="72">
        <f>AH15-(AH15*0.05)</f>
        <v>25.535999999999998</v>
      </c>
      <c r="AL15" s="16">
        <f>(AJ15+AK15)/(AE15+AF15)-1</f>
        <v>0.2869541192230407</v>
      </c>
      <c r="AN15" s="78">
        <v>10</v>
      </c>
      <c r="AO15" s="78">
        <v>11.25</v>
      </c>
      <c r="AP15" s="217">
        <v>13.6</v>
      </c>
      <c r="AQ15" s="217">
        <v>15.3</v>
      </c>
      <c r="AR15" s="207">
        <v>0.36</v>
      </c>
      <c r="AS15" s="78">
        <f>AP15-(AP15*0.025)</f>
        <v>13.26</v>
      </c>
      <c r="AT15" s="78">
        <f>AQ15-(AQ15*0.025)</f>
        <v>14.9175</v>
      </c>
      <c r="AU15" s="16">
        <f>(AS15+AT15)/(AN15+AO15)-1</f>
        <v>0.32600000000000007</v>
      </c>
      <c r="AW15" s="79">
        <v>11</v>
      </c>
      <c r="AX15" s="79">
        <v>14</v>
      </c>
      <c r="AY15" s="218">
        <v>16.5</v>
      </c>
      <c r="AZ15" s="218">
        <v>21</v>
      </c>
      <c r="BA15" s="207">
        <f>((AY15+AZ15)/(AW15+AX15)-1)</f>
        <v>0.5</v>
      </c>
      <c r="BB15" s="79">
        <f>AY15-(AY15*0.05)</f>
        <v>15.675</v>
      </c>
      <c r="BC15" s="79">
        <f>AZ15-(AZ15*0.05)</f>
        <v>19.95</v>
      </c>
      <c r="BD15" s="16">
        <f>(BB15+BC15)/(AW15+AX15)-1</f>
        <v>0.42500000000000004</v>
      </c>
      <c r="BF15" s="80">
        <v>9.24</v>
      </c>
      <c r="BG15" s="80">
        <v>11.45</v>
      </c>
      <c r="BH15" s="219">
        <v>12.84</v>
      </c>
      <c r="BI15" s="219">
        <v>15.92</v>
      </c>
      <c r="BJ15" s="207">
        <v>0.39</v>
      </c>
      <c r="BK15" s="80">
        <f>BH15-(BH15*0.025)</f>
        <v>12.519</v>
      </c>
      <c r="BL15" s="80">
        <f>BI15-(BI15*0.025)</f>
        <v>15.522</v>
      </c>
      <c r="BM15" s="16">
        <f>(BK15+BL15)/(BF15+BG15)-1</f>
        <v>0.35529241179313686</v>
      </c>
      <c r="BO15" s="83">
        <v>10</v>
      </c>
      <c r="BP15" s="83">
        <v>12.5</v>
      </c>
      <c r="BQ15" s="220">
        <v>13.5</v>
      </c>
      <c r="BR15" s="220">
        <v>16.88</v>
      </c>
      <c r="BS15" s="286">
        <f aca="true" t="shared" si="0" ref="BS15:BS76">((BQ15+BR15)/(BO15+BP15)-1)</f>
        <v>0.3502222222222222</v>
      </c>
      <c r="BT15" s="82">
        <f>BQ15-(BQ15*0.015)</f>
        <v>13.2975</v>
      </c>
      <c r="BU15" s="82">
        <f>BR15-(BR15*0.015)</f>
        <v>16.6268</v>
      </c>
      <c r="BV15" s="16">
        <f>(BT15+BU15)/(BO15+BP15)-1</f>
        <v>0.32996888888888876</v>
      </c>
      <c r="BX15" s="84">
        <v>10.5</v>
      </c>
      <c r="BY15" s="84">
        <v>14</v>
      </c>
      <c r="BZ15" s="221">
        <v>14.6</v>
      </c>
      <c r="CA15" s="221">
        <v>19.46</v>
      </c>
      <c r="CB15" s="207">
        <f aca="true" t="shared" si="1" ref="CB15:CB76">((BZ15+CA15)/(BX15+BY15)-1)</f>
        <v>0.3902040816326531</v>
      </c>
      <c r="CC15" s="84">
        <f>BZ15-(BZ15*0.01)</f>
        <v>14.453999999999999</v>
      </c>
      <c r="CD15" s="84">
        <f>CA15-(CA15*0.01)</f>
        <v>19.2654</v>
      </c>
      <c r="CE15" s="16">
        <f>(CC15+CD15)/(BX15+BY15)-1</f>
        <v>0.37630204081632646</v>
      </c>
      <c r="CG15" s="389" t="s">
        <v>387</v>
      </c>
      <c r="CH15" s="390"/>
      <c r="CI15" s="390"/>
      <c r="CJ15" s="390"/>
      <c r="CK15" s="390"/>
      <c r="CL15" s="390"/>
      <c r="CM15" s="390"/>
      <c r="CN15" s="391"/>
      <c r="CP15" s="208"/>
      <c r="CQ15" s="208"/>
      <c r="CR15" s="208"/>
      <c r="CS15" s="208"/>
      <c r="CT15" s="207"/>
      <c r="CV15" s="87">
        <v>10</v>
      </c>
      <c r="CW15" s="87">
        <v>13</v>
      </c>
      <c r="CX15" s="87">
        <f>CV15*1.32</f>
        <v>13.200000000000001</v>
      </c>
      <c r="CY15" s="87">
        <f>CW15*1.32</f>
        <v>17.16</v>
      </c>
      <c r="CZ15" s="16">
        <f>((CX15+CY15)/(CV15+CW15)-1)</f>
        <v>0.32000000000000006</v>
      </c>
      <c r="DA15" s="87">
        <f>CX15-(CX15*0.05)</f>
        <v>12.540000000000001</v>
      </c>
      <c r="DB15" s="87">
        <f>CY15-(CY15*0.05)</f>
        <v>16.302</v>
      </c>
      <c r="DC15" s="16">
        <f>(DA15+DB15)/(CV15+CW15)-1</f>
        <v>0.254</v>
      </c>
    </row>
    <row r="16" spans="1:107" ht="14.25">
      <c r="A16" s="6" t="s">
        <v>63</v>
      </c>
      <c r="B16" s="88"/>
      <c r="C16" s="88"/>
      <c r="D16" s="88"/>
      <c r="E16" s="88"/>
      <c r="F16" s="16"/>
      <c r="H16" s="70">
        <v>11</v>
      </c>
      <c r="I16" s="70">
        <v>14</v>
      </c>
      <c r="J16" s="209">
        <f>H16*1.34</f>
        <v>14.74</v>
      </c>
      <c r="K16" s="209">
        <f>I16*1.34</f>
        <v>18.76</v>
      </c>
      <c r="L16" s="207">
        <v>0.34</v>
      </c>
      <c r="M16" s="70">
        <f>J16-(J16*0.015)</f>
        <v>14.5189</v>
      </c>
      <c r="N16" s="70">
        <f>K16-(K16*0.015)</f>
        <v>18.4786</v>
      </c>
      <c r="O16" s="16">
        <f>(M16+N16)/(H16+I16)-1</f>
        <v>0.3199000000000001</v>
      </c>
      <c r="Q16" s="69">
        <v>10</v>
      </c>
      <c r="R16" s="69">
        <v>14</v>
      </c>
      <c r="S16" s="214">
        <v>13.5</v>
      </c>
      <c r="T16" s="214">
        <v>18.89</v>
      </c>
      <c r="U16" s="207">
        <v>0.3496</v>
      </c>
      <c r="V16" s="69">
        <f>Q16+(Q16*X16)</f>
        <v>13.395</v>
      </c>
      <c r="W16" s="69">
        <f>R16+(R16*X16)</f>
        <v>18.753</v>
      </c>
      <c r="X16" s="16">
        <v>0.3395</v>
      </c>
      <c r="Z16" s="215">
        <v>15.260499999999999</v>
      </c>
      <c r="AA16" s="215">
        <v>21.447499999999998</v>
      </c>
      <c r="AB16" s="215">
        <v>20.75</v>
      </c>
      <c r="AC16" s="215">
        <v>28.98842030067283</v>
      </c>
      <c r="AD16" s="207">
        <v>0.355</v>
      </c>
      <c r="AE16" s="257">
        <v>12</v>
      </c>
      <c r="AF16" s="257">
        <v>21.45</v>
      </c>
      <c r="AG16" s="215">
        <f>(AE16*AD16)+AE16</f>
        <v>16.259999999999998</v>
      </c>
      <c r="AH16" s="215">
        <v>28.99</v>
      </c>
      <c r="AI16" s="207">
        <f>((AG16+AH16)/(AE16+AF16)-1)</f>
        <v>0.3527653213751867</v>
      </c>
      <c r="AJ16" s="72">
        <f>AG16-(AG16*0.05)</f>
        <v>15.446999999999997</v>
      </c>
      <c r="AK16" s="72">
        <f>AH16-(AH16*0.05)</f>
        <v>27.540499999999998</v>
      </c>
      <c r="AL16" s="16">
        <f>(AJ16+AK16)/(AE16+AF16)-1</f>
        <v>0.28512705530642735</v>
      </c>
      <c r="AN16" s="78">
        <v>11.25</v>
      </c>
      <c r="AO16" s="78">
        <v>12.25</v>
      </c>
      <c r="AP16" s="217">
        <v>15.3</v>
      </c>
      <c r="AQ16" s="217">
        <v>16.66</v>
      </c>
      <c r="AR16" s="207">
        <v>0.36</v>
      </c>
      <c r="AS16" s="78">
        <f>AP16-(AP16*0.025)</f>
        <v>14.9175</v>
      </c>
      <c r="AT16" s="78">
        <f>AQ16-(AQ16*0.025)</f>
        <v>16.2435</v>
      </c>
      <c r="AU16" s="16">
        <f>(AS16+AT16)/(AN16+AO16)-1</f>
        <v>0.32600000000000007</v>
      </c>
      <c r="AW16" s="79">
        <v>12</v>
      </c>
      <c r="AX16" s="79">
        <v>15</v>
      </c>
      <c r="AY16" s="218">
        <v>18</v>
      </c>
      <c r="AZ16" s="218">
        <v>22.5</v>
      </c>
      <c r="BA16" s="207">
        <f>((AY16+AZ16)/(AW16+AX16)-1)</f>
        <v>0.5</v>
      </c>
      <c r="BB16" s="79">
        <f>AY16-(AY16*0.05)</f>
        <v>17.1</v>
      </c>
      <c r="BC16" s="79">
        <f>AZ16-(AZ16*0.05)</f>
        <v>21.375</v>
      </c>
      <c r="BD16" s="16">
        <f>(BB16+BC16)/(AW16+AX16)-1</f>
        <v>0.42500000000000004</v>
      </c>
      <c r="BF16" s="80">
        <v>10.1</v>
      </c>
      <c r="BG16" s="80">
        <v>12.34</v>
      </c>
      <c r="BH16" s="219">
        <v>14.04</v>
      </c>
      <c r="BI16" s="219">
        <v>17.15</v>
      </c>
      <c r="BJ16" s="207">
        <v>0.39</v>
      </c>
      <c r="BK16" s="80">
        <f>BH16-(BH16*0.025)</f>
        <v>13.689</v>
      </c>
      <c r="BL16" s="80">
        <f>BI16-(BI16*0.025)</f>
        <v>16.721249999999998</v>
      </c>
      <c r="BM16" s="16">
        <f>(BK16+BL16)/(BF16+BG16)-1</f>
        <v>0.3551804812834225</v>
      </c>
      <c r="BO16" s="83">
        <v>10.5</v>
      </c>
      <c r="BP16" s="83">
        <v>13</v>
      </c>
      <c r="BQ16" s="220">
        <v>14.18</v>
      </c>
      <c r="BR16" s="220">
        <v>17.55</v>
      </c>
      <c r="BS16" s="286">
        <f t="shared" si="0"/>
        <v>0.35021276595744677</v>
      </c>
      <c r="BT16" s="82">
        <f>BQ16-(BQ16*0.015)</f>
        <v>13.9673</v>
      </c>
      <c r="BU16" s="82">
        <f>BR16-(BR16*0.015)</f>
        <v>17.28675</v>
      </c>
      <c r="BV16" s="16">
        <f>(BT16+BU16)/(BO16+BP16)-1</f>
        <v>0.329959574468085</v>
      </c>
      <c r="BX16" s="84">
        <v>11</v>
      </c>
      <c r="BY16" s="84">
        <v>17</v>
      </c>
      <c r="BZ16" s="221">
        <v>15.29</v>
      </c>
      <c r="CA16" s="221">
        <v>23.63</v>
      </c>
      <c r="CB16" s="207">
        <f t="shared" si="1"/>
        <v>0.3900000000000001</v>
      </c>
      <c r="CC16" s="84">
        <f>BZ16-(BZ16*0.01)</f>
        <v>15.137099999999998</v>
      </c>
      <c r="CD16" s="84">
        <f>CA16-(CA16*0.01)</f>
        <v>23.3937</v>
      </c>
      <c r="CE16" s="16">
        <f>(CC16+CD16)/(BX16+BY16)-1</f>
        <v>0.3760999999999999</v>
      </c>
      <c r="CG16" s="389" t="s">
        <v>387</v>
      </c>
      <c r="CH16" s="390"/>
      <c r="CI16" s="390"/>
      <c r="CJ16" s="390"/>
      <c r="CK16" s="390"/>
      <c r="CL16" s="390"/>
      <c r="CM16" s="390"/>
      <c r="CN16" s="391"/>
      <c r="CP16" s="208"/>
      <c r="CQ16" s="208"/>
      <c r="CR16" s="208"/>
      <c r="CS16" s="208"/>
      <c r="CT16" s="207"/>
      <c r="CV16" s="87">
        <v>11</v>
      </c>
      <c r="CW16" s="87">
        <v>14</v>
      </c>
      <c r="CX16" s="87">
        <f>CV16*1.32</f>
        <v>14.520000000000001</v>
      </c>
      <c r="CY16" s="87">
        <f>CW16*1.32</f>
        <v>18.48</v>
      </c>
      <c r="CZ16" s="16">
        <f>((CX16+CY16)/(CV16+CW16)-1)</f>
        <v>0.32000000000000006</v>
      </c>
      <c r="DA16" s="87">
        <f>CX16-(CX16*0.05)</f>
        <v>13.794</v>
      </c>
      <c r="DB16" s="87">
        <f>CY16-(CY16*0.05)</f>
        <v>17.556</v>
      </c>
      <c r="DC16" s="16">
        <f>(DA16+DB16)/(CV16+CW16)-1</f>
        <v>0.254</v>
      </c>
    </row>
    <row r="17" spans="1:107" ht="14.25">
      <c r="A17" s="3" t="s">
        <v>64</v>
      </c>
      <c r="B17" s="88">
        <v>8.25</v>
      </c>
      <c r="C17" s="88">
        <v>10.56</v>
      </c>
      <c r="D17" s="88">
        <v>12.23</v>
      </c>
      <c r="E17" s="88">
        <v>15.65</v>
      </c>
      <c r="F17" s="16">
        <v>0.4822</v>
      </c>
      <c r="H17" s="324" t="s">
        <v>261</v>
      </c>
      <c r="I17" s="325"/>
      <c r="J17" s="325"/>
      <c r="K17" s="325"/>
      <c r="L17" s="325"/>
      <c r="M17" s="325"/>
      <c r="N17" s="325"/>
      <c r="O17" s="326"/>
      <c r="Q17" s="312" t="s">
        <v>261</v>
      </c>
      <c r="R17" s="313"/>
      <c r="S17" s="313"/>
      <c r="T17" s="313"/>
      <c r="U17" s="313"/>
      <c r="V17" s="313"/>
      <c r="W17" s="313"/>
      <c r="X17" s="314"/>
      <c r="Z17" s="330" t="s">
        <v>261</v>
      </c>
      <c r="AA17" s="331"/>
      <c r="AB17" s="331"/>
      <c r="AC17" s="331"/>
      <c r="AD17" s="331"/>
      <c r="AE17" s="331"/>
      <c r="AF17" s="331"/>
      <c r="AG17" s="331"/>
      <c r="AH17" s="331"/>
      <c r="AI17" s="331"/>
      <c r="AJ17" s="331"/>
      <c r="AK17" s="331"/>
      <c r="AL17" s="332"/>
      <c r="AN17" s="327" t="s">
        <v>261</v>
      </c>
      <c r="AO17" s="328"/>
      <c r="AP17" s="328"/>
      <c r="AQ17" s="328"/>
      <c r="AR17" s="328"/>
      <c r="AS17" s="328"/>
      <c r="AT17" s="328"/>
      <c r="AU17" s="329"/>
      <c r="AW17" s="333" t="s">
        <v>261</v>
      </c>
      <c r="AX17" s="334"/>
      <c r="AY17" s="334"/>
      <c r="AZ17" s="334"/>
      <c r="BA17" s="334"/>
      <c r="BB17" s="334"/>
      <c r="BC17" s="334"/>
      <c r="BD17" s="335"/>
      <c r="BF17" s="336" t="s">
        <v>261</v>
      </c>
      <c r="BG17" s="337"/>
      <c r="BH17" s="337"/>
      <c r="BI17" s="337"/>
      <c r="BJ17" s="337"/>
      <c r="BK17" s="337"/>
      <c r="BL17" s="337"/>
      <c r="BM17" s="338"/>
      <c r="BO17" s="342" t="s">
        <v>261</v>
      </c>
      <c r="BP17" s="343"/>
      <c r="BQ17" s="343"/>
      <c r="BR17" s="343"/>
      <c r="BS17" s="343"/>
      <c r="BT17" s="343"/>
      <c r="BU17" s="343"/>
      <c r="BV17" s="344"/>
      <c r="BX17" s="339" t="s">
        <v>261</v>
      </c>
      <c r="BY17" s="340"/>
      <c r="BZ17" s="340"/>
      <c r="CA17" s="340"/>
      <c r="CB17" s="340"/>
      <c r="CC17" s="340"/>
      <c r="CD17" s="340"/>
      <c r="CE17" s="341"/>
      <c r="CG17" s="348" t="s">
        <v>261</v>
      </c>
      <c r="CH17" s="349"/>
      <c r="CI17" s="349"/>
      <c r="CJ17" s="349"/>
      <c r="CK17" s="349"/>
      <c r="CL17" s="349"/>
      <c r="CM17" s="349"/>
      <c r="CN17" s="350"/>
      <c r="CP17" s="351" t="s">
        <v>261</v>
      </c>
      <c r="CQ17" s="352"/>
      <c r="CR17" s="352"/>
      <c r="CS17" s="353"/>
      <c r="CT17" s="207"/>
      <c r="CV17" s="345" t="s">
        <v>261</v>
      </c>
      <c r="CW17" s="346"/>
      <c r="CX17" s="346"/>
      <c r="CY17" s="346"/>
      <c r="CZ17" s="346"/>
      <c r="DA17" s="346"/>
      <c r="DB17" s="346"/>
      <c r="DC17" s="347"/>
    </row>
    <row r="18" spans="1:107" ht="14.25">
      <c r="A18" s="3" t="s">
        <v>65</v>
      </c>
      <c r="B18" s="88">
        <v>8.8</v>
      </c>
      <c r="C18" s="88">
        <v>11.5</v>
      </c>
      <c r="D18" s="88">
        <v>13.04</v>
      </c>
      <c r="E18" s="88">
        <v>17.05</v>
      </c>
      <c r="F18" s="16">
        <v>0.4823</v>
      </c>
      <c r="H18" s="324" t="s">
        <v>261</v>
      </c>
      <c r="I18" s="325"/>
      <c r="J18" s="325"/>
      <c r="K18" s="325"/>
      <c r="L18" s="325"/>
      <c r="M18" s="325"/>
      <c r="N18" s="325"/>
      <c r="O18" s="326"/>
      <c r="Q18" s="312" t="s">
        <v>261</v>
      </c>
      <c r="R18" s="313"/>
      <c r="S18" s="313"/>
      <c r="T18" s="313"/>
      <c r="U18" s="313"/>
      <c r="V18" s="313"/>
      <c r="W18" s="313"/>
      <c r="X18" s="314"/>
      <c r="Z18" s="330" t="s">
        <v>261</v>
      </c>
      <c r="AA18" s="331"/>
      <c r="AB18" s="331"/>
      <c r="AC18" s="331"/>
      <c r="AD18" s="331"/>
      <c r="AE18" s="331"/>
      <c r="AF18" s="331"/>
      <c r="AG18" s="331"/>
      <c r="AH18" s="331"/>
      <c r="AI18" s="331"/>
      <c r="AJ18" s="331"/>
      <c r="AK18" s="331"/>
      <c r="AL18" s="332"/>
      <c r="AN18" s="327" t="s">
        <v>261</v>
      </c>
      <c r="AO18" s="328"/>
      <c r="AP18" s="328"/>
      <c r="AQ18" s="328"/>
      <c r="AR18" s="328"/>
      <c r="AS18" s="328"/>
      <c r="AT18" s="328"/>
      <c r="AU18" s="329"/>
      <c r="AW18" s="333" t="s">
        <v>261</v>
      </c>
      <c r="AX18" s="334"/>
      <c r="AY18" s="334"/>
      <c r="AZ18" s="334"/>
      <c r="BA18" s="334"/>
      <c r="BB18" s="334"/>
      <c r="BC18" s="334"/>
      <c r="BD18" s="335"/>
      <c r="BF18" s="336" t="s">
        <v>261</v>
      </c>
      <c r="BG18" s="337"/>
      <c r="BH18" s="337"/>
      <c r="BI18" s="337"/>
      <c r="BJ18" s="337"/>
      <c r="BK18" s="337"/>
      <c r="BL18" s="337"/>
      <c r="BM18" s="338"/>
      <c r="BO18" s="342" t="s">
        <v>261</v>
      </c>
      <c r="BP18" s="343"/>
      <c r="BQ18" s="343"/>
      <c r="BR18" s="343"/>
      <c r="BS18" s="343"/>
      <c r="BT18" s="343"/>
      <c r="BU18" s="343"/>
      <c r="BV18" s="344"/>
      <c r="BX18" s="339" t="s">
        <v>261</v>
      </c>
      <c r="BY18" s="340"/>
      <c r="BZ18" s="340"/>
      <c r="CA18" s="340"/>
      <c r="CB18" s="340"/>
      <c r="CC18" s="340"/>
      <c r="CD18" s="340"/>
      <c r="CE18" s="341"/>
      <c r="CG18" s="348" t="s">
        <v>261</v>
      </c>
      <c r="CH18" s="349"/>
      <c r="CI18" s="349"/>
      <c r="CJ18" s="349"/>
      <c r="CK18" s="349"/>
      <c r="CL18" s="349"/>
      <c r="CM18" s="349"/>
      <c r="CN18" s="350"/>
      <c r="CP18" s="351" t="s">
        <v>261</v>
      </c>
      <c r="CQ18" s="352"/>
      <c r="CR18" s="352"/>
      <c r="CS18" s="353"/>
      <c r="CT18" s="207"/>
      <c r="CV18" s="345" t="s">
        <v>261</v>
      </c>
      <c r="CW18" s="346"/>
      <c r="CX18" s="346"/>
      <c r="CY18" s="346"/>
      <c r="CZ18" s="346"/>
      <c r="DA18" s="346"/>
      <c r="DB18" s="346"/>
      <c r="DC18" s="347"/>
    </row>
    <row r="19" spans="1:107" ht="14.25">
      <c r="A19" s="3" t="s">
        <v>66</v>
      </c>
      <c r="B19" s="88">
        <v>8.8</v>
      </c>
      <c r="C19" s="88">
        <v>10.82</v>
      </c>
      <c r="D19" s="88">
        <v>13.04</v>
      </c>
      <c r="E19" s="88">
        <v>16.04</v>
      </c>
      <c r="F19" s="16">
        <v>0.4822</v>
      </c>
      <c r="H19" s="324" t="s">
        <v>261</v>
      </c>
      <c r="I19" s="325"/>
      <c r="J19" s="325"/>
      <c r="K19" s="325"/>
      <c r="L19" s="325"/>
      <c r="M19" s="325"/>
      <c r="N19" s="325"/>
      <c r="O19" s="326"/>
      <c r="Q19" s="312" t="s">
        <v>261</v>
      </c>
      <c r="R19" s="313"/>
      <c r="S19" s="313"/>
      <c r="T19" s="313"/>
      <c r="U19" s="313"/>
      <c r="V19" s="313"/>
      <c r="W19" s="313"/>
      <c r="X19" s="314"/>
      <c r="Z19" s="330" t="s">
        <v>261</v>
      </c>
      <c r="AA19" s="331"/>
      <c r="AB19" s="331"/>
      <c r="AC19" s="331"/>
      <c r="AD19" s="331"/>
      <c r="AE19" s="331"/>
      <c r="AF19" s="331"/>
      <c r="AG19" s="331"/>
      <c r="AH19" s="331"/>
      <c r="AI19" s="331"/>
      <c r="AJ19" s="331"/>
      <c r="AK19" s="331"/>
      <c r="AL19" s="332"/>
      <c r="AN19" s="327" t="s">
        <v>261</v>
      </c>
      <c r="AO19" s="328"/>
      <c r="AP19" s="328"/>
      <c r="AQ19" s="328"/>
      <c r="AR19" s="328"/>
      <c r="AS19" s="328"/>
      <c r="AT19" s="328"/>
      <c r="AU19" s="329"/>
      <c r="AW19" s="333" t="s">
        <v>261</v>
      </c>
      <c r="AX19" s="334"/>
      <c r="AY19" s="334"/>
      <c r="AZ19" s="334"/>
      <c r="BA19" s="334"/>
      <c r="BB19" s="334"/>
      <c r="BC19" s="334"/>
      <c r="BD19" s="335"/>
      <c r="BF19" s="336" t="s">
        <v>261</v>
      </c>
      <c r="BG19" s="337"/>
      <c r="BH19" s="337"/>
      <c r="BI19" s="337"/>
      <c r="BJ19" s="337"/>
      <c r="BK19" s="337"/>
      <c r="BL19" s="337"/>
      <c r="BM19" s="338"/>
      <c r="BO19" s="342" t="s">
        <v>261</v>
      </c>
      <c r="BP19" s="343"/>
      <c r="BQ19" s="343"/>
      <c r="BR19" s="343"/>
      <c r="BS19" s="343"/>
      <c r="BT19" s="343"/>
      <c r="BU19" s="343"/>
      <c r="BV19" s="344"/>
      <c r="BX19" s="339" t="s">
        <v>261</v>
      </c>
      <c r="BY19" s="340"/>
      <c r="BZ19" s="340"/>
      <c r="CA19" s="340"/>
      <c r="CB19" s="340"/>
      <c r="CC19" s="340"/>
      <c r="CD19" s="340"/>
      <c r="CE19" s="341"/>
      <c r="CG19" s="348" t="s">
        <v>261</v>
      </c>
      <c r="CH19" s="349"/>
      <c r="CI19" s="349"/>
      <c r="CJ19" s="349"/>
      <c r="CK19" s="349"/>
      <c r="CL19" s="349"/>
      <c r="CM19" s="349"/>
      <c r="CN19" s="350"/>
      <c r="CP19" s="351" t="s">
        <v>261</v>
      </c>
      <c r="CQ19" s="352"/>
      <c r="CR19" s="352"/>
      <c r="CS19" s="353"/>
      <c r="CT19" s="207"/>
      <c r="CV19" s="345" t="s">
        <v>261</v>
      </c>
      <c r="CW19" s="346"/>
      <c r="CX19" s="346"/>
      <c r="CY19" s="346"/>
      <c r="CZ19" s="346"/>
      <c r="DA19" s="346"/>
      <c r="DB19" s="346"/>
      <c r="DC19" s="347"/>
    </row>
    <row r="20" spans="1:107" ht="14.25">
      <c r="A20" s="6" t="s">
        <v>67</v>
      </c>
      <c r="B20" s="88">
        <v>9.54</v>
      </c>
      <c r="C20" s="88">
        <v>13.33</v>
      </c>
      <c r="D20" s="88">
        <v>14.14</v>
      </c>
      <c r="E20" s="88">
        <v>19.75</v>
      </c>
      <c r="F20" s="16">
        <v>0.4819</v>
      </c>
      <c r="H20" s="324" t="s">
        <v>261</v>
      </c>
      <c r="I20" s="325"/>
      <c r="J20" s="325"/>
      <c r="K20" s="325"/>
      <c r="L20" s="325"/>
      <c r="M20" s="325"/>
      <c r="N20" s="325"/>
      <c r="O20" s="326"/>
      <c r="Q20" s="312" t="s">
        <v>261</v>
      </c>
      <c r="R20" s="313"/>
      <c r="S20" s="313"/>
      <c r="T20" s="313"/>
      <c r="U20" s="313"/>
      <c r="V20" s="313"/>
      <c r="W20" s="313"/>
      <c r="X20" s="314"/>
      <c r="Z20" s="330" t="s">
        <v>261</v>
      </c>
      <c r="AA20" s="331"/>
      <c r="AB20" s="331"/>
      <c r="AC20" s="331"/>
      <c r="AD20" s="331"/>
      <c r="AE20" s="331"/>
      <c r="AF20" s="331"/>
      <c r="AG20" s="331"/>
      <c r="AH20" s="331"/>
      <c r="AI20" s="331"/>
      <c r="AJ20" s="331"/>
      <c r="AK20" s="331"/>
      <c r="AL20" s="332"/>
      <c r="AN20" s="327" t="s">
        <v>261</v>
      </c>
      <c r="AO20" s="328"/>
      <c r="AP20" s="328"/>
      <c r="AQ20" s="328"/>
      <c r="AR20" s="328"/>
      <c r="AS20" s="328"/>
      <c r="AT20" s="328"/>
      <c r="AU20" s="329"/>
      <c r="AW20" s="333" t="s">
        <v>261</v>
      </c>
      <c r="AX20" s="334"/>
      <c r="AY20" s="334"/>
      <c r="AZ20" s="334"/>
      <c r="BA20" s="334"/>
      <c r="BB20" s="334"/>
      <c r="BC20" s="334"/>
      <c r="BD20" s="335"/>
      <c r="BF20" s="336" t="s">
        <v>261</v>
      </c>
      <c r="BG20" s="337"/>
      <c r="BH20" s="337"/>
      <c r="BI20" s="337"/>
      <c r="BJ20" s="337"/>
      <c r="BK20" s="337"/>
      <c r="BL20" s="337"/>
      <c r="BM20" s="338"/>
      <c r="BO20" s="342" t="s">
        <v>261</v>
      </c>
      <c r="BP20" s="343"/>
      <c r="BQ20" s="343"/>
      <c r="BR20" s="343"/>
      <c r="BS20" s="343"/>
      <c r="BT20" s="343"/>
      <c r="BU20" s="343"/>
      <c r="BV20" s="344"/>
      <c r="BX20" s="339" t="s">
        <v>261</v>
      </c>
      <c r="BY20" s="340"/>
      <c r="BZ20" s="340"/>
      <c r="CA20" s="340"/>
      <c r="CB20" s="340"/>
      <c r="CC20" s="340"/>
      <c r="CD20" s="340"/>
      <c r="CE20" s="341"/>
      <c r="CG20" s="348" t="s">
        <v>261</v>
      </c>
      <c r="CH20" s="349"/>
      <c r="CI20" s="349"/>
      <c r="CJ20" s="349"/>
      <c r="CK20" s="349"/>
      <c r="CL20" s="349"/>
      <c r="CM20" s="349"/>
      <c r="CN20" s="350"/>
      <c r="CP20" s="351" t="s">
        <v>261</v>
      </c>
      <c r="CQ20" s="352"/>
      <c r="CR20" s="352"/>
      <c r="CS20" s="353"/>
      <c r="CT20" s="207"/>
      <c r="CV20" s="345" t="s">
        <v>261</v>
      </c>
      <c r="CW20" s="346"/>
      <c r="CX20" s="346"/>
      <c r="CY20" s="346"/>
      <c r="CZ20" s="346"/>
      <c r="DA20" s="346"/>
      <c r="DB20" s="346"/>
      <c r="DC20" s="347"/>
    </row>
    <row r="21" spans="1:107" ht="14.25">
      <c r="A21" s="6" t="s">
        <v>68</v>
      </c>
      <c r="B21" s="88">
        <v>9.21</v>
      </c>
      <c r="C21" s="88">
        <v>14.28</v>
      </c>
      <c r="D21" s="88">
        <v>13.65</v>
      </c>
      <c r="E21" s="88">
        <v>21.16</v>
      </c>
      <c r="F21" s="16">
        <v>0.4819</v>
      </c>
      <c r="H21" s="324" t="s">
        <v>261</v>
      </c>
      <c r="I21" s="325"/>
      <c r="J21" s="325"/>
      <c r="K21" s="325"/>
      <c r="L21" s="325"/>
      <c r="M21" s="325"/>
      <c r="N21" s="325"/>
      <c r="O21" s="326"/>
      <c r="Q21" s="312" t="s">
        <v>261</v>
      </c>
      <c r="R21" s="313"/>
      <c r="S21" s="313"/>
      <c r="T21" s="313"/>
      <c r="U21" s="313"/>
      <c r="V21" s="313"/>
      <c r="W21" s="313"/>
      <c r="X21" s="314"/>
      <c r="Z21" s="330" t="s">
        <v>261</v>
      </c>
      <c r="AA21" s="331"/>
      <c r="AB21" s="331"/>
      <c r="AC21" s="331"/>
      <c r="AD21" s="331"/>
      <c r="AE21" s="331"/>
      <c r="AF21" s="331"/>
      <c r="AG21" s="331"/>
      <c r="AH21" s="331"/>
      <c r="AI21" s="331"/>
      <c r="AJ21" s="331"/>
      <c r="AK21" s="331"/>
      <c r="AL21" s="332"/>
      <c r="AN21" s="327" t="s">
        <v>261</v>
      </c>
      <c r="AO21" s="328"/>
      <c r="AP21" s="328"/>
      <c r="AQ21" s="328"/>
      <c r="AR21" s="328"/>
      <c r="AS21" s="328"/>
      <c r="AT21" s="328"/>
      <c r="AU21" s="329"/>
      <c r="AW21" s="333" t="s">
        <v>261</v>
      </c>
      <c r="AX21" s="334"/>
      <c r="AY21" s="334"/>
      <c r="AZ21" s="334"/>
      <c r="BA21" s="334"/>
      <c r="BB21" s="334"/>
      <c r="BC21" s="334"/>
      <c r="BD21" s="335"/>
      <c r="BF21" s="336" t="s">
        <v>261</v>
      </c>
      <c r="BG21" s="337"/>
      <c r="BH21" s="337"/>
      <c r="BI21" s="337"/>
      <c r="BJ21" s="337"/>
      <c r="BK21" s="337"/>
      <c r="BL21" s="337"/>
      <c r="BM21" s="338"/>
      <c r="BO21" s="342" t="s">
        <v>261</v>
      </c>
      <c r="BP21" s="343"/>
      <c r="BQ21" s="343"/>
      <c r="BR21" s="343"/>
      <c r="BS21" s="343"/>
      <c r="BT21" s="343"/>
      <c r="BU21" s="343"/>
      <c r="BV21" s="344"/>
      <c r="BX21" s="339" t="s">
        <v>261</v>
      </c>
      <c r="BY21" s="340"/>
      <c r="BZ21" s="340"/>
      <c r="CA21" s="340"/>
      <c r="CB21" s="340"/>
      <c r="CC21" s="340"/>
      <c r="CD21" s="340"/>
      <c r="CE21" s="341"/>
      <c r="CG21" s="348" t="s">
        <v>261</v>
      </c>
      <c r="CH21" s="349"/>
      <c r="CI21" s="349"/>
      <c r="CJ21" s="349"/>
      <c r="CK21" s="349"/>
      <c r="CL21" s="349"/>
      <c r="CM21" s="349"/>
      <c r="CN21" s="350"/>
      <c r="CP21" s="351" t="s">
        <v>261</v>
      </c>
      <c r="CQ21" s="352"/>
      <c r="CR21" s="352"/>
      <c r="CS21" s="353"/>
      <c r="CT21" s="207"/>
      <c r="CV21" s="345" t="s">
        <v>261</v>
      </c>
      <c r="CW21" s="346"/>
      <c r="CX21" s="346"/>
      <c r="CY21" s="346"/>
      <c r="CZ21" s="346"/>
      <c r="DA21" s="346"/>
      <c r="DB21" s="346"/>
      <c r="DC21" s="347"/>
    </row>
    <row r="22" spans="1:107" ht="14.25">
      <c r="A22" s="6" t="s">
        <v>262</v>
      </c>
      <c r="B22" s="88">
        <v>15.12</v>
      </c>
      <c r="C22" s="88">
        <v>21.29</v>
      </c>
      <c r="D22" s="88">
        <v>22.42</v>
      </c>
      <c r="E22" s="88">
        <v>28.37</v>
      </c>
      <c r="F22" s="16">
        <v>0.3949</v>
      </c>
      <c r="H22" s="324" t="s">
        <v>261</v>
      </c>
      <c r="I22" s="325"/>
      <c r="J22" s="325"/>
      <c r="K22" s="325"/>
      <c r="L22" s="325"/>
      <c r="M22" s="325"/>
      <c r="N22" s="325"/>
      <c r="O22" s="326"/>
      <c r="Q22" s="312" t="s">
        <v>261</v>
      </c>
      <c r="R22" s="313"/>
      <c r="S22" s="313"/>
      <c r="T22" s="313"/>
      <c r="U22" s="313"/>
      <c r="V22" s="313"/>
      <c r="W22" s="313"/>
      <c r="X22" s="314"/>
      <c r="Z22" s="330" t="s">
        <v>261</v>
      </c>
      <c r="AA22" s="331"/>
      <c r="AB22" s="331"/>
      <c r="AC22" s="331"/>
      <c r="AD22" s="331"/>
      <c r="AE22" s="331"/>
      <c r="AF22" s="331"/>
      <c r="AG22" s="331"/>
      <c r="AH22" s="331"/>
      <c r="AI22" s="331"/>
      <c r="AJ22" s="331"/>
      <c r="AK22" s="331"/>
      <c r="AL22" s="332"/>
      <c r="AN22" s="327" t="s">
        <v>261</v>
      </c>
      <c r="AO22" s="328"/>
      <c r="AP22" s="328"/>
      <c r="AQ22" s="328"/>
      <c r="AR22" s="328"/>
      <c r="AS22" s="328"/>
      <c r="AT22" s="328"/>
      <c r="AU22" s="329"/>
      <c r="AW22" s="333" t="s">
        <v>261</v>
      </c>
      <c r="AX22" s="334"/>
      <c r="AY22" s="334"/>
      <c r="AZ22" s="334"/>
      <c r="BA22" s="334"/>
      <c r="BB22" s="334"/>
      <c r="BC22" s="334"/>
      <c r="BD22" s="335"/>
      <c r="BF22" s="336" t="s">
        <v>261</v>
      </c>
      <c r="BG22" s="337"/>
      <c r="BH22" s="337"/>
      <c r="BI22" s="337"/>
      <c r="BJ22" s="337"/>
      <c r="BK22" s="337"/>
      <c r="BL22" s="337"/>
      <c r="BM22" s="338"/>
      <c r="BO22" s="342" t="s">
        <v>261</v>
      </c>
      <c r="BP22" s="343"/>
      <c r="BQ22" s="343"/>
      <c r="BR22" s="343"/>
      <c r="BS22" s="343"/>
      <c r="BT22" s="343"/>
      <c r="BU22" s="343"/>
      <c r="BV22" s="344"/>
      <c r="BX22" s="339" t="s">
        <v>261</v>
      </c>
      <c r="BY22" s="340"/>
      <c r="BZ22" s="340"/>
      <c r="CA22" s="340"/>
      <c r="CB22" s="340"/>
      <c r="CC22" s="340"/>
      <c r="CD22" s="340"/>
      <c r="CE22" s="341"/>
      <c r="CG22" s="348" t="s">
        <v>261</v>
      </c>
      <c r="CH22" s="349"/>
      <c r="CI22" s="349"/>
      <c r="CJ22" s="349"/>
      <c r="CK22" s="349"/>
      <c r="CL22" s="349"/>
      <c r="CM22" s="349"/>
      <c r="CN22" s="350"/>
      <c r="CP22" s="351" t="s">
        <v>261</v>
      </c>
      <c r="CQ22" s="352"/>
      <c r="CR22" s="352"/>
      <c r="CS22" s="353"/>
      <c r="CT22" s="207"/>
      <c r="CV22" s="345" t="s">
        <v>261</v>
      </c>
      <c r="CW22" s="346"/>
      <c r="CX22" s="346"/>
      <c r="CY22" s="346"/>
      <c r="CZ22" s="346"/>
      <c r="DA22" s="346"/>
      <c r="DB22" s="346"/>
      <c r="DC22" s="347"/>
    </row>
    <row r="23" spans="1:107" ht="14.25">
      <c r="A23" s="3" t="s">
        <v>69</v>
      </c>
      <c r="B23" s="88">
        <v>8.8</v>
      </c>
      <c r="C23" s="88">
        <v>10.24</v>
      </c>
      <c r="D23" s="88">
        <v>13.04</v>
      </c>
      <c r="E23" s="88">
        <v>15.18</v>
      </c>
      <c r="F23" s="16">
        <v>0.4821</v>
      </c>
      <c r="H23" s="324" t="s">
        <v>261</v>
      </c>
      <c r="I23" s="325"/>
      <c r="J23" s="325"/>
      <c r="K23" s="325"/>
      <c r="L23" s="325"/>
      <c r="M23" s="325"/>
      <c r="N23" s="325"/>
      <c r="O23" s="326"/>
      <c r="Q23" s="312" t="s">
        <v>261</v>
      </c>
      <c r="R23" s="313"/>
      <c r="S23" s="313"/>
      <c r="T23" s="313"/>
      <c r="U23" s="313"/>
      <c r="V23" s="313"/>
      <c r="W23" s="313"/>
      <c r="X23" s="314"/>
      <c r="Z23" s="330" t="s">
        <v>261</v>
      </c>
      <c r="AA23" s="331"/>
      <c r="AB23" s="331"/>
      <c r="AC23" s="331"/>
      <c r="AD23" s="331"/>
      <c r="AE23" s="331"/>
      <c r="AF23" s="331"/>
      <c r="AG23" s="331"/>
      <c r="AH23" s="331"/>
      <c r="AI23" s="331"/>
      <c r="AJ23" s="331"/>
      <c r="AK23" s="331"/>
      <c r="AL23" s="332"/>
      <c r="AN23" s="327" t="s">
        <v>261</v>
      </c>
      <c r="AO23" s="328"/>
      <c r="AP23" s="328"/>
      <c r="AQ23" s="328"/>
      <c r="AR23" s="328"/>
      <c r="AS23" s="328"/>
      <c r="AT23" s="328"/>
      <c r="AU23" s="329"/>
      <c r="AW23" s="333" t="s">
        <v>261</v>
      </c>
      <c r="AX23" s="334"/>
      <c r="AY23" s="334"/>
      <c r="AZ23" s="334"/>
      <c r="BA23" s="334"/>
      <c r="BB23" s="334"/>
      <c r="BC23" s="334"/>
      <c r="BD23" s="335"/>
      <c r="BF23" s="336" t="s">
        <v>261</v>
      </c>
      <c r="BG23" s="337"/>
      <c r="BH23" s="337"/>
      <c r="BI23" s="337"/>
      <c r="BJ23" s="337"/>
      <c r="BK23" s="337"/>
      <c r="BL23" s="337"/>
      <c r="BM23" s="338"/>
      <c r="BO23" s="342" t="s">
        <v>261</v>
      </c>
      <c r="BP23" s="343"/>
      <c r="BQ23" s="343"/>
      <c r="BR23" s="343"/>
      <c r="BS23" s="343"/>
      <c r="BT23" s="343"/>
      <c r="BU23" s="343"/>
      <c r="BV23" s="344"/>
      <c r="BX23" s="339" t="s">
        <v>261</v>
      </c>
      <c r="BY23" s="340"/>
      <c r="BZ23" s="340"/>
      <c r="CA23" s="340"/>
      <c r="CB23" s="340"/>
      <c r="CC23" s="340"/>
      <c r="CD23" s="340"/>
      <c r="CE23" s="341"/>
      <c r="CG23" s="348" t="s">
        <v>261</v>
      </c>
      <c r="CH23" s="349"/>
      <c r="CI23" s="349"/>
      <c r="CJ23" s="349"/>
      <c r="CK23" s="349"/>
      <c r="CL23" s="349"/>
      <c r="CM23" s="349"/>
      <c r="CN23" s="350"/>
      <c r="CP23" s="351" t="s">
        <v>261</v>
      </c>
      <c r="CQ23" s="352"/>
      <c r="CR23" s="352"/>
      <c r="CS23" s="353"/>
      <c r="CT23" s="207"/>
      <c r="CV23" s="345" t="s">
        <v>261</v>
      </c>
      <c r="CW23" s="346"/>
      <c r="CX23" s="346"/>
      <c r="CY23" s="346"/>
      <c r="CZ23" s="346"/>
      <c r="DA23" s="346"/>
      <c r="DB23" s="346"/>
      <c r="DC23" s="347"/>
    </row>
    <row r="24" spans="1:107" ht="14.25">
      <c r="A24" s="3" t="s">
        <v>70</v>
      </c>
      <c r="B24" s="88">
        <v>16.67</v>
      </c>
      <c r="C24" s="88">
        <v>24.82</v>
      </c>
      <c r="D24" s="88">
        <v>24.7</v>
      </c>
      <c r="E24" s="88">
        <v>36.78</v>
      </c>
      <c r="F24" s="16">
        <v>0.4818</v>
      </c>
      <c r="H24" s="324" t="s">
        <v>261</v>
      </c>
      <c r="I24" s="325"/>
      <c r="J24" s="325"/>
      <c r="K24" s="325"/>
      <c r="L24" s="325"/>
      <c r="M24" s="325"/>
      <c r="N24" s="325"/>
      <c r="O24" s="326"/>
      <c r="Q24" s="312" t="s">
        <v>261</v>
      </c>
      <c r="R24" s="313"/>
      <c r="S24" s="313"/>
      <c r="T24" s="313"/>
      <c r="U24" s="313"/>
      <c r="V24" s="313"/>
      <c r="W24" s="313"/>
      <c r="X24" s="314"/>
      <c r="Z24" s="330" t="s">
        <v>261</v>
      </c>
      <c r="AA24" s="331"/>
      <c r="AB24" s="331"/>
      <c r="AC24" s="331"/>
      <c r="AD24" s="331"/>
      <c r="AE24" s="331"/>
      <c r="AF24" s="331"/>
      <c r="AG24" s="331"/>
      <c r="AH24" s="331"/>
      <c r="AI24" s="331"/>
      <c r="AJ24" s="331"/>
      <c r="AK24" s="331"/>
      <c r="AL24" s="332"/>
      <c r="AN24" s="327" t="s">
        <v>261</v>
      </c>
      <c r="AO24" s="328"/>
      <c r="AP24" s="328"/>
      <c r="AQ24" s="328"/>
      <c r="AR24" s="328"/>
      <c r="AS24" s="328"/>
      <c r="AT24" s="328"/>
      <c r="AU24" s="329"/>
      <c r="AW24" s="333" t="s">
        <v>261</v>
      </c>
      <c r="AX24" s="334"/>
      <c r="AY24" s="334"/>
      <c r="AZ24" s="334"/>
      <c r="BA24" s="334"/>
      <c r="BB24" s="334"/>
      <c r="BC24" s="334"/>
      <c r="BD24" s="335"/>
      <c r="BF24" s="336" t="s">
        <v>261</v>
      </c>
      <c r="BG24" s="337"/>
      <c r="BH24" s="337"/>
      <c r="BI24" s="337"/>
      <c r="BJ24" s="337"/>
      <c r="BK24" s="337"/>
      <c r="BL24" s="337"/>
      <c r="BM24" s="338"/>
      <c r="BO24" s="342" t="s">
        <v>261</v>
      </c>
      <c r="BP24" s="343"/>
      <c r="BQ24" s="343"/>
      <c r="BR24" s="343"/>
      <c r="BS24" s="343"/>
      <c r="BT24" s="343"/>
      <c r="BU24" s="343"/>
      <c r="BV24" s="344"/>
      <c r="BX24" s="339" t="s">
        <v>261</v>
      </c>
      <c r="BY24" s="340"/>
      <c r="BZ24" s="340"/>
      <c r="CA24" s="340"/>
      <c r="CB24" s="340"/>
      <c r="CC24" s="340"/>
      <c r="CD24" s="340"/>
      <c r="CE24" s="341"/>
      <c r="CG24" s="348" t="s">
        <v>261</v>
      </c>
      <c r="CH24" s="349"/>
      <c r="CI24" s="349"/>
      <c r="CJ24" s="349"/>
      <c r="CK24" s="349"/>
      <c r="CL24" s="349"/>
      <c r="CM24" s="349"/>
      <c r="CN24" s="350"/>
      <c r="CP24" s="351" t="s">
        <v>261</v>
      </c>
      <c r="CQ24" s="352"/>
      <c r="CR24" s="352"/>
      <c r="CS24" s="353"/>
      <c r="CT24" s="207"/>
      <c r="CV24" s="345" t="s">
        <v>261</v>
      </c>
      <c r="CW24" s="346"/>
      <c r="CX24" s="346"/>
      <c r="CY24" s="346"/>
      <c r="CZ24" s="346"/>
      <c r="DA24" s="346"/>
      <c r="DB24" s="346"/>
      <c r="DC24" s="347"/>
    </row>
    <row r="25" spans="1:107" ht="14.25">
      <c r="A25" s="268" t="s">
        <v>71</v>
      </c>
      <c r="B25" s="354"/>
      <c r="C25" s="355"/>
      <c r="D25" s="355"/>
      <c r="E25" s="355"/>
      <c r="F25" s="356"/>
      <c r="H25" s="354"/>
      <c r="I25" s="355"/>
      <c r="J25" s="355"/>
      <c r="K25" s="355"/>
      <c r="L25" s="356"/>
      <c r="M25" s="204"/>
      <c r="N25" s="204"/>
      <c r="O25" s="194"/>
      <c r="Q25" s="354"/>
      <c r="R25" s="355"/>
      <c r="S25" s="355"/>
      <c r="T25" s="355"/>
      <c r="U25" s="356"/>
      <c r="V25" s="204"/>
      <c r="W25" s="204"/>
      <c r="X25" s="194"/>
      <c r="Z25" s="372"/>
      <c r="AA25" s="372"/>
      <c r="AB25" s="372"/>
      <c r="AC25" s="372"/>
      <c r="AD25" s="372"/>
      <c r="AE25" s="372"/>
      <c r="AF25" s="372"/>
      <c r="AG25" s="372"/>
      <c r="AH25" s="372"/>
      <c r="AI25" s="372"/>
      <c r="AJ25" s="204"/>
      <c r="AK25" s="204"/>
      <c r="AL25" s="194"/>
      <c r="AN25" s="195"/>
      <c r="AO25" s="196"/>
      <c r="AP25" s="196"/>
      <c r="AQ25" s="196"/>
      <c r="AR25" s="197"/>
      <c r="AS25" s="271"/>
      <c r="AT25" s="271"/>
      <c r="AU25" s="270"/>
      <c r="AW25" s="354"/>
      <c r="AX25" s="355"/>
      <c r="AY25" s="355"/>
      <c r="AZ25" s="355"/>
      <c r="BA25" s="356"/>
      <c r="BB25" s="271"/>
      <c r="BC25" s="271"/>
      <c r="BD25" s="270"/>
      <c r="BF25" s="354"/>
      <c r="BG25" s="355"/>
      <c r="BH25" s="355"/>
      <c r="BI25" s="355"/>
      <c r="BJ25" s="355"/>
      <c r="BK25" s="204"/>
      <c r="BL25" s="204"/>
      <c r="BM25" s="194"/>
      <c r="BO25" s="321"/>
      <c r="BP25" s="322"/>
      <c r="BQ25" s="322"/>
      <c r="BR25" s="322"/>
      <c r="BS25" s="322"/>
      <c r="BT25" s="204"/>
      <c r="BU25" s="204"/>
      <c r="BV25" s="194"/>
      <c r="BX25" s="354"/>
      <c r="BY25" s="355"/>
      <c r="BZ25" s="355"/>
      <c r="CA25" s="355"/>
      <c r="CB25" s="355"/>
      <c r="CC25" s="204"/>
      <c r="CD25" s="204"/>
      <c r="CE25" s="194"/>
      <c r="CG25" s="354"/>
      <c r="CH25" s="355"/>
      <c r="CI25" s="355"/>
      <c r="CJ25" s="355"/>
      <c r="CK25" s="355"/>
      <c r="CL25" s="204"/>
      <c r="CM25" s="204"/>
      <c r="CN25" s="194"/>
      <c r="CP25" s="375"/>
      <c r="CQ25" s="376"/>
      <c r="CR25" s="376"/>
      <c r="CS25" s="376"/>
      <c r="CT25" s="402"/>
      <c r="CV25" s="354"/>
      <c r="CW25" s="355"/>
      <c r="CX25" s="355"/>
      <c r="CY25" s="355"/>
      <c r="CZ25" s="355"/>
      <c r="DA25" s="355"/>
      <c r="DB25" s="355"/>
      <c r="DC25" s="356"/>
    </row>
    <row r="26" spans="1:107" ht="14.25">
      <c r="A26" s="3" t="s">
        <v>72</v>
      </c>
      <c r="B26" s="67"/>
      <c r="C26" s="67"/>
      <c r="D26" s="67"/>
      <c r="E26" s="67"/>
      <c r="F26" s="16"/>
      <c r="H26" s="70">
        <v>9</v>
      </c>
      <c r="I26" s="70">
        <v>12</v>
      </c>
      <c r="J26" s="209">
        <f>H26*1.34</f>
        <v>12.06</v>
      </c>
      <c r="K26" s="209">
        <f>I26*1.34</f>
        <v>16.080000000000002</v>
      </c>
      <c r="L26" s="207">
        <v>0.34</v>
      </c>
      <c r="M26" s="70">
        <f aca="true" t="shared" si="2" ref="M26:N39">J26-(J26*0.015)</f>
        <v>11.879100000000001</v>
      </c>
      <c r="N26" s="70">
        <f t="shared" si="2"/>
        <v>15.838800000000003</v>
      </c>
      <c r="O26" s="16">
        <f aca="true" t="shared" si="3" ref="O26:O39">(M26+N26)/(H26+I26)-1</f>
        <v>0.3199000000000001</v>
      </c>
      <c r="Q26" s="69">
        <v>9</v>
      </c>
      <c r="R26" s="69">
        <v>14</v>
      </c>
      <c r="S26" s="214">
        <v>12.15</v>
      </c>
      <c r="T26" s="214">
        <v>18.89</v>
      </c>
      <c r="U26" s="207">
        <v>0.3496</v>
      </c>
      <c r="V26" s="69">
        <f>Q26+(Q26*X26)</f>
        <v>12.0555</v>
      </c>
      <c r="W26" s="69">
        <f>R26+(R26*X26)</f>
        <v>18.753</v>
      </c>
      <c r="X26" s="16">
        <v>0.3395</v>
      </c>
      <c r="Z26" s="215">
        <v>34.948499999999996</v>
      </c>
      <c r="AA26" s="215">
        <v>48.829</v>
      </c>
      <c r="AB26" s="215">
        <v>46.9002957884777</v>
      </c>
      <c r="AC26" s="215">
        <v>65.31565670311186</v>
      </c>
      <c r="AD26" s="207">
        <v>0.3395</v>
      </c>
      <c r="AE26" s="257">
        <v>11</v>
      </c>
      <c r="AF26" s="257">
        <v>48.829</v>
      </c>
      <c r="AG26" s="215">
        <f aca="true" t="shared" si="4" ref="AG26:AG39">(AE26*AD26)+AE26</f>
        <v>14.7345</v>
      </c>
      <c r="AH26" s="215">
        <v>65.31565670311186</v>
      </c>
      <c r="AI26" s="207">
        <f aca="true" t="shared" si="5" ref="AI26:AI39">((AG26+AH26)/(AE26+AF26)-1)</f>
        <v>0.33798252859168376</v>
      </c>
      <c r="AJ26" s="72">
        <f aca="true" t="shared" si="6" ref="AJ26:AK39">AG26-(AG26*0.05)</f>
        <v>13.997775</v>
      </c>
      <c r="AK26" s="72">
        <f t="shared" si="6"/>
        <v>62.049873867956265</v>
      </c>
      <c r="AL26" s="16">
        <f aca="true" t="shared" si="7" ref="AL26:AL39">(AJ26+AK26)/(AE26+AF26)-1</f>
        <v>0.2710834021620998</v>
      </c>
      <c r="AN26" s="78">
        <v>9</v>
      </c>
      <c r="AO26" s="78">
        <v>11</v>
      </c>
      <c r="AP26" s="217">
        <v>12.24</v>
      </c>
      <c r="AQ26" s="217">
        <v>14.96</v>
      </c>
      <c r="AR26" s="207">
        <v>0.36</v>
      </c>
      <c r="AS26" s="78">
        <f aca="true" t="shared" si="8" ref="AS26:AT39">AP26-(AP26*0.025)</f>
        <v>11.934000000000001</v>
      </c>
      <c r="AT26" s="78">
        <f t="shared" si="8"/>
        <v>14.586</v>
      </c>
      <c r="AU26" s="16">
        <f aca="true" t="shared" si="9" ref="AU26:AU39">(AS26+AT26)/(AN26+AO26)-1</f>
        <v>0.32600000000000007</v>
      </c>
      <c r="AW26" s="79">
        <v>11</v>
      </c>
      <c r="AX26" s="79">
        <v>14.3</v>
      </c>
      <c r="AY26" s="218">
        <v>16.17</v>
      </c>
      <c r="AZ26" s="218">
        <v>21.02</v>
      </c>
      <c r="BA26" s="207">
        <f aca="true" t="shared" si="10" ref="BA26:BA39">((AY26+AZ26)/(AW26+AX26)-1)</f>
        <v>0.46996047430830035</v>
      </c>
      <c r="BB26" s="79">
        <f aca="true" t="shared" si="11" ref="BB26:BC39">AY26-(AY26*0.05)</f>
        <v>15.361500000000001</v>
      </c>
      <c r="BC26" s="79">
        <f t="shared" si="11"/>
        <v>19.969</v>
      </c>
      <c r="BD26" s="16">
        <f aca="true" t="shared" si="12" ref="BD26:BD39">(BB26+BC26)/(AW26+AX26)-1</f>
        <v>0.3964624505928853</v>
      </c>
      <c r="BF26" s="80">
        <v>10</v>
      </c>
      <c r="BG26" s="80">
        <v>13</v>
      </c>
      <c r="BH26" s="219">
        <v>13.75</v>
      </c>
      <c r="BI26" s="219">
        <v>17.88</v>
      </c>
      <c r="BJ26" s="207">
        <v>0.375</v>
      </c>
      <c r="BK26" s="80">
        <f aca="true" t="shared" si="13" ref="BK26:BL35">BH26-(BH26*0.025)</f>
        <v>13.40625</v>
      </c>
      <c r="BL26" s="80">
        <f t="shared" si="13"/>
        <v>17.433</v>
      </c>
      <c r="BM26" s="16">
        <f aca="true" t="shared" si="14" ref="BM26:BM35">(BK26+BL26)/(BF26+BG26)-1</f>
        <v>0.34083695652173907</v>
      </c>
      <c r="BO26" s="82">
        <v>12</v>
      </c>
      <c r="BP26" s="82">
        <v>14</v>
      </c>
      <c r="BQ26" s="220">
        <v>16.2</v>
      </c>
      <c r="BR26" s="220">
        <v>18.9</v>
      </c>
      <c r="BS26" s="286">
        <f t="shared" si="0"/>
        <v>0.34999999999999987</v>
      </c>
      <c r="BT26" s="82">
        <f aca="true" t="shared" si="15" ref="BT26:BU39">BQ26-(BQ26*0.015)</f>
        <v>15.956999999999999</v>
      </c>
      <c r="BU26" s="82">
        <f t="shared" si="15"/>
        <v>18.6165</v>
      </c>
      <c r="BV26" s="16">
        <f aca="true" t="shared" si="16" ref="BV26:BV39">(BT26+BU26)/(BO26+BP26)-1</f>
        <v>0.32974999999999977</v>
      </c>
      <c r="BX26" s="84">
        <v>9.5</v>
      </c>
      <c r="BY26" s="84">
        <v>15</v>
      </c>
      <c r="BZ26" s="221">
        <v>13.2</v>
      </c>
      <c r="CA26" s="221">
        <v>20.85</v>
      </c>
      <c r="CB26" s="207">
        <f t="shared" si="1"/>
        <v>0.3897959183673467</v>
      </c>
      <c r="CC26" s="84">
        <f aca="true" t="shared" si="17" ref="CC26:CD39">BZ26-(BZ26*0.01)</f>
        <v>13.068</v>
      </c>
      <c r="CD26" s="84">
        <f t="shared" si="17"/>
        <v>20.6415</v>
      </c>
      <c r="CE26" s="16">
        <f aca="true" t="shared" si="18" ref="CE26:CE39">(CC26+CD26)/(BX26+BY26)-1</f>
        <v>0.3758979591836733</v>
      </c>
      <c r="CG26" s="258">
        <v>10</v>
      </c>
      <c r="CH26" s="258">
        <v>13</v>
      </c>
      <c r="CI26" s="222">
        <v>13.55</v>
      </c>
      <c r="CJ26" s="222">
        <v>17.615</v>
      </c>
      <c r="CK26" s="207">
        <f>((CI26+CJ26)/(CG26+CH26)-1)</f>
        <v>0.355</v>
      </c>
      <c r="CL26" s="85">
        <f>CI26-(CI26*0.015)</f>
        <v>13.34675</v>
      </c>
      <c r="CM26" s="85">
        <f>CJ26-(CJ26*0.015)</f>
        <v>17.350775</v>
      </c>
      <c r="CN26" s="16">
        <f>(CL26+CM26)/(CG26+CH26)-1</f>
        <v>0.33467500000000006</v>
      </c>
      <c r="CP26" s="208">
        <v>11</v>
      </c>
      <c r="CQ26" s="208">
        <v>24.288</v>
      </c>
      <c r="CR26" s="208">
        <v>15.399999999999999</v>
      </c>
      <c r="CS26" s="208">
        <v>34.0032</v>
      </c>
      <c r="CT26" s="207">
        <v>0.4</v>
      </c>
      <c r="CV26" s="87">
        <v>11.5</v>
      </c>
      <c r="CW26" s="87">
        <v>15</v>
      </c>
      <c r="CX26" s="87">
        <f aca="true" t="shared" si="19" ref="CX26:CY39">CV26*1.32</f>
        <v>15.180000000000001</v>
      </c>
      <c r="CY26" s="87">
        <f t="shared" si="19"/>
        <v>19.8</v>
      </c>
      <c r="CZ26" s="16">
        <f aca="true" t="shared" si="20" ref="CZ26:CZ39">((CX26+CY26)/(CV26+CW26)-1)</f>
        <v>0.32000000000000006</v>
      </c>
      <c r="DA26" s="87">
        <f>CX26-(CX26*0.05)</f>
        <v>14.421000000000001</v>
      </c>
      <c r="DB26" s="87">
        <f>CY26-(CY26*0.05)</f>
        <v>18.810000000000002</v>
      </c>
      <c r="DC26" s="16">
        <f>(DA26+DB26)/(CV26+CW26)-1</f>
        <v>0.254</v>
      </c>
    </row>
    <row r="27" spans="1:107" ht="14.25">
      <c r="A27" s="3" t="s">
        <v>73</v>
      </c>
      <c r="B27" s="67"/>
      <c r="C27" s="67"/>
      <c r="D27" s="67"/>
      <c r="E27" s="67"/>
      <c r="F27" s="16"/>
      <c r="H27" s="70">
        <v>11</v>
      </c>
      <c r="I27" s="70">
        <v>13</v>
      </c>
      <c r="J27" s="209">
        <f aca="true" t="shared" si="21" ref="J27:K39">H27*1.34</f>
        <v>14.74</v>
      </c>
      <c r="K27" s="209">
        <f t="shared" si="21"/>
        <v>17.42</v>
      </c>
      <c r="L27" s="207">
        <v>0.34</v>
      </c>
      <c r="M27" s="70">
        <f t="shared" si="2"/>
        <v>14.5189</v>
      </c>
      <c r="N27" s="70">
        <f t="shared" si="2"/>
        <v>17.158700000000003</v>
      </c>
      <c r="O27" s="16">
        <f t="shared" si="3"/>
        <v>0.3199000000000003</v>
      </c>
      <c r="Q27" s="69">
        <v>10</v>
      </c>
      <c r="R27" s="69">
        <v>15</v>
      </c>
      <c r="S27" s="214">
        <v>13.5</v>
      </c>
      <c r="T27" s="214">
        <v>20.24</v>
      </c>
      <c r="U27" s="207">
        <v>0.3496</v>
      </c>
      <c r="V27" s="69">
        <f aca="true" t="shared" si="22" ref="V27:V39">Q27+(Q27*X27)</f>
        <v>13.395</v>
      </c>
      <c r="W27" s="69">
        <f aca="true" t="shared" si="23" ref="W27:W39">R27+(R27*X27)</f>
        <v>20.0925</v>
      </c>
      <c r="X27" s="16">
        <v>0.3395</v>
      </c>
      <c r="Z27" s="215">
        <v>26.288999999999998</v>
      </c>
      <c r="AA27" s="215">
        <v>37.271499999999996</v>
      </c>
      <c r="AB27" s="215">
        <v>35.41167377628258</v>
      </c>
      <c r="AC27" s="215">
        <v>49.98223688603868</v>
      </c>
      <c r="AD27" s="207">
        <v>0.3435</v>
      </c>
      <c r="AE27" s="257">
        <v>13</v>
      </c>
      <c r="AF27" s="257">
        <v>37.271499999999996</v>
      </c>
      <c r="AG27" s="215">
        <f t="shared" si="4"/>
        <v>17.4655</v>
      </c>
      <c r="AH27" s="215">
        <v>49.98223688603868</v>
      </c>
      <c r="AI27" s="207">
        <f t="shared" si="5"/>
        <v>0.3416694724851792</v>
      </c>
      <c r="AJ27" s="72">
        <f t="shared" si="6"/>
        <v>16.592225</v>
      </c>
      <c r="AK27" s="72">
        <f t="shared" si="6"/>
        <v>47.48312504173674</v>
      </c>
      <c r="AL27" s="16">
        <f t="shared" si="7"/>
        <v>0.27458599886092006</v>
      </c>
      <c r="AN27" s="78">
        <v>10</v>
      </c>
      <c r="AO27" s="78">
        <v>12</v>
      </c>
      <c r="AP27" s="217">
        <v>13.6</v>
      </c>
      <c r="AQ27" s="217">
        <v>16.32</v>
      </c>
      <c r="AR27" s="207">
        <v>0.36</v>
      </c>
      <c r="AS27" s="78">
        <f t="shared" si="8"/>
        <v>13.26</v>
      </c>
      <c r="AT27" s="78">
        <f t="shared" si="8"/>
        <v>15.912</v>
      </c>
      <c r="AU27" s="16">
        <f t="shared" si="9"/>
        <v>0.32600000000000007</v>
      </c>
      <c r="AW27" s="79">
        <v>12.1</v>
      </c>
      <c r="AX27" s="79">
        <v>16.5</v>
      </c>
      <c r="AY27" s="218">
        <v>17.79</v>
      </c>
      <c r="AZ27" s="218">
        <v>24.25</v>
      </c>
      <c r="BA27" s="207">
        <f t="shared" si="10"/>
        <v>0.4699300699300699</v>
      </c>
      <c r="BB27" s="79">
        <f t="shared" si="11"/>
        <v>16.9005</v>
      </c>
      <c r="BC27" s="79">
        <f t="shared" si="11"/>
        <v>23.0375</v>
      </c>
      <c r="BD27" s="16">
        <f t="shared" si="12"/>
        <v>0.39643356643356653</v>
      </c>
      <c r="BF27" s="80">
        <v>11</v>
      </c>
      <c r="BG27" s="80">
        <v>15</v>
      </c>
      <c r="BH27" s="219">
        <v>15.18</v>
      </c>
      <c r="BI27" s="219">
        <v>20.7</v>
      </c>
      <c r="BJ27" s="207">
        <v>0.38</v>
      </c>
      <c r="BK27" s="80">
        <f t="shared" si="13"/>
        <v>14.8005</v>
      </c>
      <c r="BL27" s="80">
        <f t="shared" si="13"/>
        <v>20.1825</v>
      </c>
      <c r="BM27" s="16">
        <f t="shared" si="14"/>
        <v>0.34550000000000014</v>
      </c>
      <c r="BO27" s="82">
        <v>12.5</v>
      </c>
      <c r="BP27" s="82">
        <v>15</v>
      </c>
      <c r="BQ27" s="220">
        <v>16.88</v>
      </c>
      <c r="BR27" s="220">
        <v>20.25</v>
      </c>
      <c r="BS27" s="286">
        <f t="shared" si="0"/>
        <v>0.3501818181818179</v>
      </c>
      <c r="BT27" s="82">
        <f t="shared" si="15"/>
        <v>16.6268</v>
      </c>
      <c r="BU27" s="82">
        <f t="shared" si="15"/>
        <v>19.94625</v>
      </c>
      <c r="BV27" s="16">
        <f t="shared" si="16"/>
        <v>0.3299290909090906</v>
      </c>
      <c r="BX27" s="84">
        <v>14.2</v>
      </c>
      <c r="BY27" s="84">
        <v>23</v>
      </c>
      <c r="BZ27" s="221">
        <v>19.74</v>
      </c>
      <c r="CA27" s="221">
        <v>31.97</v>
      </c>
      <c r="CB27" s="207">
        <f t="shared" si="1"/>
        <v>0.39005376344085985</v>
      </c>
      <c r="CC27" s="84">
        <f t="shared" si="17"/>
        <v>19.5426</v>
      </c>
      <c r="CD27" s="84">
        <f t="shared" si="17"/>
        <v>31.650299999999998</v>
      </c>
      <c r="CE27" s="16">
        <f t="shared" si="18"/>
        <v>0.3761532258064513</v>
      </c>
      <c r="CG27" s="258">
        <v>11.25</v>
      </c>
      <c r="CH27" s="258">
        <v>14.6</v>
      </c>
      <c r="CI27" s="222">
        <v>15.24375</v>
      </c>
      <c r="CJ27" s="222">
        <v>19.782999999999998</v>
      </c>
      <c r="CK27" s="207">
        <f aca="true" t="shared" si="24" ref="CK27:CK76">((CI27+CJ27)/(CG27+CH27)-1)</f>
        <v>0.355</v>
      </c>
      <c r="CL27" s="85">
        <f aca="true" t="shared" si="25" ref="CL27:CM39">CI27-(CI27*0.015)</f>
        <v>15.01509375</v>
      </c>
      <c r="CM27" s="85">
        <f t="shared" si="25"/>
        <v>19.486254999999996</v>
      </c>
      <c r="CN27" s="16">
        <f aca="true" t="shared" si="26" ref="CN27:CN39">(CL27+CM27)/(CG27+CH27)-1</f>
        <v>0.33467499999999983</v>
      </c>
      <c r="CP27" s="208">
        <v>12.100000000000001</v>
      </c>
      <c r="CQ27" s="208">
        <v>27.807</v>
      </c>
      <c r="CR27" s="208">
        <v>16.94</v>
      </c>
      <c r="CS27" s="208">
        <v>38.92979999999999</v>
      </c>
      <c r="CT27" s="207">
        <v>0.4</v>
      </c>
      <c r="CV27" s="87">
        <v>11</v>
      </c>
      <c r="CW27" s="87">
        <v>14</v>
      </c>
      <c r="CX27" s="87">
        <f t="shared" si="19"/>
        <v>14.520000000000001</v>
      </c>
      <c r="CY27" s="87">
        <f t="shared" si="19"/>
        <v>18.48</v>
      </c>
      <c r="CZ27" s="16">
        <f t="shared" si="20"/>
        <v>0.32000000000000006</v>
      </c>
      <c r="DA27" s="87">
        <f aca="true" t="shared" si="27" ref="DA27:DB39">CX27-(CX27*0.05)</f>
        <v>13.794</v>
      </c>
      <c r="DB27" s="87">
        <f t="shared" si="27"/>
        <v>17.556</v>
      </c>
      <c r="DC27" s="16">
        <f aca="true" t="shared" si="28" ref="DC27:DC39">(DA27+DB27)/(CV27+CW27)-1</f>
        <v>0.254</v>
      </c>
    </row>
    <row r="28" spans="1:107" ht="14.25">
      <c r="A28" s="3" t="s">
        <v>74</v>
      </c>
      <c r="B28" s="67"/>
      <c r="C28" s="67"/>
      <c r="D28" s="67"/>
      <c r="E28" s="67"/>
      <c r="F28" s="16"/>
      <c r="H28" s="70">
        <v>12</v>
      </c>
      <c r="I28" s="70">
        <v>15</v>
      </c>
      <c r="J28" s="209">
        <f t="shared" si="21"/>
        <v>16.080000000000002</v>
      </c>
      <c r="K28" s="209">
        <f t="shared" si="21"/>
        <v>20.1</v>
      </c>
      <c r="L28" s="207">
        <v>0.34</v>
      </c>
      <c r="M28" s="70">
        <f t="shared" si="2"/>
        <v>15.838800000000003</v>
      </c>
      <c r="N28" s="70">
        <f t="shared" si="2"/>
        <v>19.7985</v>
      </c>
      <c r="O28" s="16">
        <f t="shared" si="3"/>
        <v>0.3199000000000001</v>
      </c>
      <c r="Q28" s="69">
        <v>11</v>
      </c>
      <c r="R28" s="69">
        <v>16</v>
      </c>
      <c r="S28" s="214">
        <v>14.84</v>
      </c>
      <c r="T28" s="214">
        <v>21.6</v>
      </c>
      <c r="U28" s="207">
        <v>0.3496</v>
      </c>
      <c r="V28" s="69">
        <f t="shared" si="22"/>
        <v>14.7345</v>
      </c>
      <c r="W28" s="69">
        <f t="shared" si="23"/>
        <v>21.432000000000002</v>
      </c>
      <c r="X28" s="16">
        <v>0.3395</v>
      </c>
      <c r="Z28" s="215">
        <v>27.277999999999995</v>
      </c>
      <c r="AA28" s="215">
        <v>32.66</v>
      </c>
      <c r="AB28" s="215">
        <v>36.72378731286795</v>
      </c>
      <c r="AC28" s="215">
        <v>43.86412609335576</v>
      </c>
      <c r="AD28" s="207">
        <v>0.3445</v>
      </c>
      <c r="AE28" s="257">
        <v>15</v>
      </c>
      <c r="AF28" s="257">
        <v>32.66</v>
      </c>
      <c r="AG28" s="215">
        <f t="shared" si="4"/>
        <v>20.1675</v>
      </c>
      <c r="AH28" s="215">
        <v>43.86412609335576</v>
      </c>
      <c r="AI28" s="207">
        <f t="shared" si="5"/>
        <v>0.3435087304522819</v>
      </c>
      <c r="AJ28" s="72">
        <f t="shared" si="6"/>
        <v>19.159125</v>
      </c>
      <c r="AK28" s="72">
        <f t="shared" si="6"/>
        <v>41.67091978868797</v>
      </c>
      <c r="AL28" s="16">
        <f t="shared" si="7"/>
        <v>0.2763332939296679</v>
      </c>
      <c r="AN28" s="78">
        <v>12</v>
      </c>
      <c r="AO28" s="78">
        <v>14</v>
      </c>
      <c r="AP28" s="217">
        <v>16.32</v>
      </c>
      <c r="AQ28" s="217">
        <v>19.04</v>
      </c>
      <c r="AR28" s="207">
        <v>0.36</v>
      </c>
      <c r="AS28" s="78">
        <f t="shared" si="8"/>
        <v>15.912</v>
      </c>
      <c r="AT28" s="78">
        <f t="shared" si="8"/>
        <v>18.564</v>
      </c>
      <c r="AU28" s="16">
        <f t="shared" si="9"/>
        <v>0.32600000000000007</v>
      </c>
      <c r="AW28" s="79">
        <v>13.75</v>
      </c>
      <c r="AX28" s="79">
        <v>17.6</v>
      </c>
      <c r="AY28" s="218">
        <v>20.21</v>
      </c>
      <c r="AZ28" s="218">
        <v>25.87</v>
      </c>
      <c r="BA28" s="207">
        <f t="shared" si="10"/>
        <v>0.4698564593301435</v>
      </c>
      <c r="BB28" s="79">
        <f t="shared" si="11"/>
        <v>19.1995</v>
      </c>
      <c r="BC28" s="79">
        <f t="shared" si="11"/>
        <v>24.5765</v>
      </c>
      <c r="BD28" s="16">
        <f t="shared" si="12"/>
        <v>0.39636363636363625</v>
      </c>
      <c r="BF28" s="80">
        <v>12.5</v>
      </c>
      <c r="BG28" s="80">
        <v>16</v>
      </c>
      <c r="BH28" s="219">
        <v>17.06</v>
      </c>
      <c r="BI28" s="219">
        <v>21.84</v>
      </c>
      <c r="BJ28" s="207">
        <v>0.365</v>
      </c>
      <c r="BK28" s="80">
        <f t="shared" si="13"/>
        <v>16.633499999999998</v>
      </c>
      <c r="BL28" s="80">
        <f t="shared" si="13"/>
        <v>21.294</v>
      </c>
      <c r="BM28" s="16">
        <f t="shared" si="14"/>
        <v>0.3307894736842103</v>
      </c>
      <c r="BO28" s="82">
        <v>13.5</v>
      </c>
      <c r="BP28" s="82">
        <v>15.5</v>
      </c>
      <c r="BQ28" s="220">
        <v>18.23</v>
      </c>
      <c r="BR28" s="220">
        <v>20.93</v>
      </c>
      <c r="BS28" s="286">
        <f t="shared" si="0"/>
        <v>0.3503448275862069</v>
      </c>
      <c r="BT28" s="82">
        <f t="shared" si="15"/>
        <v>17.95655</v>
      </c>
      <c r="BU28" s="82">
        <f t="shared" si="15"/>
        <v>20.61605</v>
      </c>
      <c r="BV28" s="16">
        <f t="shared" si="16"/>
        <v>0.33008965517241373</v>
      </c>
      <c r="BX28" s="84">
        <v>16.5</v>
      </c>
      <c r="BY28" s="84">
        <v>25</v>
      </c>
      <c r="BZ28" s="221">
        <v>22.94</v>
      </c>
      <c r="CA28" s="221">
        <v>34.75</v>
      </c>
      <c r="CB28" s="207">
        <f t="shared" si="1"/>
        <v>0.39012048192771087</v>
      </c>
      <c r="CC28" s="84">
        <f t="shared" si="17"/>
        <v>22.710600000000003</v>
      </c>
      <c r="CD28" s="84">
        <f t="shared" si="17"/>
        <v>34.4025</v>
      </c>
      <c r="CE28" s="16">
        <f t="shared" si="18"/>
        <v>0.37621927710843384</v>
      </c>
      <c r="CG28" s="258">
        <v>11</v>
      </c>
      <c r="CH28" s="258">
        <v>14.8</v>
      </c>
      <c r="CI28" s="222">
        <v>14.905</v>
      </c>
      <c r="CJ28" s="222">
        <v>20.054000000000002</v>
      </c>
      <c r="CK28" s="207">
        <f t="shared" si="24"/>
        <v>0.355</v>
      </c>
      <c r="CL28" s="85">
        <f t="shared" si="25"/>
        <v>14.681424999999999</v>
      </c>
      <c r="CM28" s="85">
        <f t="shared" si="25"/>
        <v>19.753190000000004</v>
      </c>
      <c r="CN28" s="16">
        <f t="shared" si="26"/>
        <v>0.33467500000000006</v>
      </c>
      <c r="CP28" s="208">
        <v>13.750000000000002</v>
      </c>
      <c r="CQ28" s="208">
        <v>34.07449999999999</v>
      </c>
      <c r="CR28" s="208">
        <v>19.25</v>
      </c>
      <c r="CS28" s="208">
        <v>47.70429999999999</v>
      </c>
      <c r="CT28" s="207">
        <v>0.4</v>
      </c>
      <c r="CV28" s="87">
        <v>12</v>
      </c>
      <c r="CW28" s="87">
        <v>15</v>
      </c>
      <c r="CX28" s="87">
        <f t="shared" si="19"/>
        <v>15.84</v>
      </c>
      <c r="CY28" s="87">
        <f t="shared" si="19"/>
        <v>19.8</v>
      </c>
      <c r="CZ28" s="16">
        <f t="shared" si="20"/>
        <v>0.32000000000000006</v>
      </c>
      <c r="DA28" s="87">
        <f t="shared" si="27"/>
        <v>15.048</v>
      </c>
      <c r="DB28" s="87">
        <f t="shared" si="27"/>
        <v>18.810000000000002</v>
      </c>
      <c r="DC28" s="16">
        <f t="shared" si="28"/>
        <v>0.2540000000000002</v>
      </c>
    </row>
    <row r="29" spans="1:107" ht="14.25">
      <c r="A29" s="3" t="s">
        <v>75</v>
      </c>
      <c r="B29" s="67"/>
      <c r="C29" s="67"/>
      <c r="D29" s="67"/>
      <c r="E29" s="67"/>
      <c r="F29" s="16"/>
      <c r="H29" s="70">
        <v>12</v>
      </c>
      <c r="I29" s="70">
        <v>14</v>
      </c>
      <c r="J29" s="209">
        <f t="shared" si="21"/>
        <v>16.080000000000002</v>
      </c>
      <c r="K29" s="209">
        <f t="shared" si="21"/>
        <v>18.76</v>
      </c>
      <c r="L29" s="207">
        <v>0.34</v>
      </c>
      <c r="M29" s="70">
        <f t="shared" si="2"/>
        <v>15.838800000000003</v>
      </c>
      <c r="N29" s="70">
        <f t="shared" si="2"/>
        <v>18.4786</v>
      </c>
      <c r="O29" s="16">
        <f t="shared" si="3"/>
        <v>0.3199000000000003</v>
      </c>
      <c r="Q29" s="69">
        <v>10</v>
      </c>
      <c r="R29" s="69">
        <v>15</v>
      </c>
      <c r="S29" s="214">
        <v>13.5</v>
      </c>
      <c r="T29" s="214">
        <v>20.24</v>
      </c>
      <c r="U29" s="207">
        <v>0.3496</v>
      </c>
      <c r="V29" s="69">
        <f t="shared" si="22"/>
        <v>13.395</v>
      </c>
      <c r="W29" s="69">
        <f t="shared" si="23"/>
        <v>20.0925</v>
      </c>
      <c r="X29" s="16">
        <v>0.3395</v>
      </c>
      <c r="Z29" s="215">
        <v>24.7595</v>
      </c>
      <c r="AA29" s="215">
        <v>35.8685</v>
      </c>
      <c r="AB29" s="215">
        <v>33.38247493481917</v>
      </c>
      <c r="AC29" s="215">
        <v>48.12086652018502</v>
      </c>
      <c r="AD29" s="207">
        <v>0.3443</v>
      </c>
      <c r="AE29" s="257">
        <v>17</v>
      </c>
      <c r="AF29" s="257">
        <v>35.8685</v>
      </c>
      <c r="AG29" s="215">
        <f t="shared" si="4"/>
        <v>22.853099999999998</v>
      </c>
      <c r="AH29" s="215">
        <v>48.12086652018502</v>
      </c>
      <c r="AI29" s="207">
        <f t="shared" si="5"/>
        <v>0.342462269975222</v>
      </c>
      <c r="AJ29" s="72">
        <f t="shared" si="6"/>
        <v>21.710444999999996</v>
      </c>
      <c r="AK29" s="72">
        <f t="shared" si="6"/>
        <v>45.714823194175764</v>
      </c>
      <c r="AL29" s="16">
        <f t="shared" si="7"/>
        <v>0.2753391564764607</v>
      </c>
      <c r="AN29" s="78">
        <v>10</v>
      </c>
      <c r="AO29" s="78">
        <v>14</v>
      </c>
      <c r="AP29" s="217">
        <v>13.6</v>
      </c>
      <c r="AQ29" s="217">
        <v>19.04</v>
      </c>
      <c r="AR29" s="207">
        <v>0.36</v>
      </c>
      <c r="AS29" s="78">
        <f t="shared" si="8"/>
        <v>13.26</v>
      </c>
      <c r="AT29" s="78">
        <f t="shared" si="8"/>
        <v>18.564</v>
      </c>
      <c r="AU29" s="16">
        <f t="shared" si="9"/>
        <v>0.32599999999999985</v>
      </c>
      <c r="AW29" s="79">
        <v>13.75</v>
      </c>
      <c r="AX29" s="79">
        <v>17.6</v>
      </c>
      <c r="AY29" s="218">
        <v>20.21</v>
      </c>
      <c r="AZ29" s="218">
        <v>25.87</v>
      </c>
      <c r="BA29" s="207">
        <f t="shared" si="10"/>
        <v>0.4698564593301435</v>
      </c>
      <c r="BB29" s="79">
        <f t="shared" si="11"/>
        <v>19.1995</v>
      </c>
      <c r="BC29" s="79">
        <f t="shared" si="11"/>
        <v>24.5765</v>
      </c>
      <c r="BD29" s="16">
        <f t="shared" si="12"/>
        <v>0.39636363636363625</v>
      </c>
      <c r="BF29" s="380" t="s">
        <v>387</v>
      </c>
      <c r="BG29" s="381"/>
      <c r="BH29" s="381"/>
      <c r="BI29" s="381"/>
      <c r="BJ29" s="381"/>
      <c r="BK29" s="381"/>
      <c r="BL29" s="381"/>
      <c r="BM29" s="382"/>
      <c r="BO29" s="82">
        <v>14</v>
      </c>
      <c r="BP29" s="82">
        <v>17</v>
      </c>
      <c r="BQ29" s="220">
        <v>18.9</v>
      </c>
      <c r="BR29" s="220">
        <v>22.95</v>
      </c>
      <c r="BS29" s="286">
        <f t="shared" si="0"/>
        <v>0.34999999999999987</v>
      </c>
      <c r="BT29" s="82">
        <f t="shared" si="15"/>
        <v>18.6165</v>
      </c>
      <c r="BU29" s="82">
        <f t="shared" si="15"/>
        <v>22.60575</v>
      </c>
      <c r="BV29" s="16">
        <f t="shared" si="16"/>
        <v>0.32975</v>
      </c>
      <c r="BX29" s="84">
        <v>17.5</v>
      </c>
      <c r="BY29" s="84">
        <v>28</v>
      </c>
      <c r="BZ29" s="221">
        <v>24.32</v>
      </c>
      <c r="CA29" s="221">
        <v>38.92</v>
      </c>
      <c r="CB29" s="207">
        <f t="shared" si="1"/>
        <v>0.38989010989010997</v>
      </c>
      <c r="CC29" s="84">
        <f t="shared" si="17"/>
        <v>24.0768</v>
      </c>
      <c r="CD29" s="84">
        <f t="shared" si="17"/>
        <v>38.5308</v>
      </c>
      <c r="CE29" s="16">
        <f t="shared" si="18"/>
        <v>0.37599120879120873</v>
      </c>
      <c r="CG29" s="258">
        <v>19.7</v>
      </c>
      <c r="CH29" s="258">
        <v>21.7</v>
      </c>
      <c r="CI29" s="222">
        <v>26.6935</v>
      </c>
      <c r="CJ29" s="222">
        <v>29.403499999999998</v>
      </c>
      <c r="CK29" s="207">
        <f t="shared" si="24"/>
        <v>0.355</v>
      </c>
      <c r="CL29" s="85">
        <f t="shared" si="25"/>
        <v>26.293097500000002</v>
      </c>
      <c r="CM29" s="85">
        <f t="shared" si="25"/>
        <v>28.962447499999996</v>
      </c>
      <c r="CN29" s="16">
        <f t="shared" si="26"/>
        <v>0.33467500000000006</v>
      </c>
      <c r="CP29" s="208">
        <v>13.200000000000001</v>
      </c>
      <c r="CQ29" s="208">
        <v>34.07449999999999</v>
      </c>
      <c r="CR29" s="208">
        <v>18.48</v>
      </c>
      <c r="CS29" s="208">
        <v>47.70429999999999</v>
      </c>
      <c r="CT29" s="207">
        <v>0.4</v>
      </c>
      <c r="CV29" s="87">
        <v>12</v>
      </c>
      <c r="CW29" s="87">
        <v>16</v>
      </c>
      <c r="CX29" s="87">
        <f t="shared" si="19"/>
        <v>15.84</v>
      </c>
      <c r="CY29" s="87">
        <f t="shared" si="19"/>
        <v>21.12</v>
      </c>
      <c r="CZ29" s="16">
        <f t="shared" si="20"/>
        <v>0.32000000000000006</v>
      </c>
      <c r="DA29" s="87">
        <f t="shared" si="27"/>
        <v>15.048</v>
      </c>
      <c r="DB29" s="87">
        <f t="shared" si="27"/>
        <v>20.064</v>
      </c>
      <c r="DC29" s="16">
        <f t="shared" si="28"/>
        <v>0.254</v>
      </c>
    </row>
    <row r="30" spans="1:107" ht="14.25">
      <c r="A30" s="6" t="s">
        <v>76</v>
      </c>
      <c r="B30" s="67"/>
      <c r="C30" s="67"/>
      <c r="D30" s="67"/>
      <c r="E30" s="67"/>
      <c r="F30" s="16"/>
      <c r="H30" s="70">
        <v>18</v>
      </c>
      <c r="I30" s="70">
        <v>24</v>
      </c>
      <c r="J30" s="209">
        <f t="shared" si="21"/>
        <v>24.12</v>
      </c>
      <c r="K30" s="209">
        <f t="shared" si="21"/>
        <v>32.160000000000004</v>
      </c>
      <c r="L30" s="207">
        <v>0.34</v>
      </c>
      <c r="M30" s="70">
        <f t="shared" si="2"/>
        <v>23.758200000000002</v>
      </c>
      <c r="N30" s="70">
        <f t="shared" si="2"/>
        <v>31.677600000000005</v>
      </c>
      <c r="O30" s="16">
        <f t="shared" si="3"/>
        <v>0.3199000000000001</v>
      </c>
      <c r="Q30" s="69">
        <v>11.5</v>
      </c>
      <c r="R30" s="69">
        <v>20</v>
      </c>
      <c r="S30" s="214">
        <v>15.52</v>
      </c>
      <c r="T30" s="214">
        <v>26.99</v>
      </c>
      <c r="U30" s="207">
        <v>0.3495</v>
      </c>
      <c r="V30" s="69">
        <f t="shared" si="22"/>
        <v>15.404250000000001</v>
      </c>
      <c r="W30" s="69">
        <f t="shared" si="23"/>
        <v>26.79</v>
      </c>
      <c r="X30" s="16">
        <v>0.3395</v>
      </c>
      <c r="Z30" s="215">
        <v>26.829499999999996</v>
      </c>
      <c r="AA30" s="215">
        <v>40.0775</v>
      </c>
      <c r="AB30" s="215">
        <v>36.12875908116063</v>
      </c>
      <c r="AC30" s="215">
        <v>53.704977617746</v>
      </c>
      <c r="AD30" s="207">
        <v>0.3427</v>
      </c>
      <c r="AE30" s="257">
        <v>20</v>
      </c>
      <c r="AF30" s="257">
        <v>40.0775</v>
      </c>
      <c r="AG30" s="215">
        <f t="shared" si="4"/>
        <v>26.854</v>
      </c>
      <c r="AH30" s="215">
        <v>53.704977617746</v>
      </c>
      <c r="AI30" s="207">
        <f t="shared" si="5"/>
        <v>0.3409176083849361</v>
      </c>
      <c r="AJ30" s="72">
        <f t="shared" si="6"/>
        <v>25.5113</v>
      </c>
      <c r="AK30" s="72">
        <f t="shared" si="6"/>
        <v>51.0197287368587</v>
      </c>
      <c r="AL30" s="16">
        <f t="shared" si="7"/>
        <v>0.27387172796568926</v>
      </c>
      <c r="AN30" s="78">
        <v>14</v>
      </c>
      <c r="AO30" s="78">
        <v>20</v>
      </c>
      <c r="AP30" s="217">
        <v>19.04</v>
      </c>
      <c r="AQ30" s="217">
        <v>27.2</v>
      </c>
      <c r="AR30" s="207">
        <v>0.36</v>
      </c>
      <c r="AS30" s="78">
        <f t="shared" si="8"/>
        <v>18.564</v>
      </c>
      <c r="AT30" s="78">
        <f t="shared" si="8"/>
        <v>26.52</v>
      </c>
      <c r="AU30" s="16">
        <f t="shared" si="9"/>
        <v>0.32600000000000007</v>
      </c>
      <c r="AW30" s="79">
        <v>18</v>
      </c>
      <c r="AX30" s="79">
        <v>24</v>
      </c>
      <c r="AY30" s="218">
        <v>26.46</v>
      </c>
      <c r="AZ30" s="218">
        <v>35.28</v>
      </c>
      <c r="BA30" s="207">
        <f t="shared" si="10"/>
        <v>0.47</v>
      </c>
      <c r="BB30" s="79">
        <f t="shared" si="11"/>
        <v>25.137</v>
      </c>
      <c r="BC30" s="79">
        <f t="shared" si="11"/>
        <v>33.516</v>
      </c>
      <c r="BD30" s="16">
        <f t="shared" si="12"/>
        <v>0.3965000000000001</v>
      </c>
      <c r="BF30" s="80">
        <v>18.5</v>
      </c>
      <c r="BG30" s="80">
        <v>26.5</v>
      </c>
      <c r="BH30" s="219">
        <v>25.44</v>
      </c>
      <c r="BI30" s="219">
        <v>36.44</v>
      </c>
      <c r="BJ30" s="207">
        <v>0.375</v>
      </c>
      <c r="BK30" s="80">
        <f t="shared" si="13"/>
        <v>24.804000000000002</v>
      </c>
      <c r="BL30" s="80">
        <f t="shared" si="13"/>
        <v>35.528999999999996</v>
      </c>
      <c r="BM30" s="16">
        <f t="shared" si="14"/>
        <v>0.34073333333333333</v>
      </c>
      <c r="BO30" s="82">
        <v>14</v>
      </c>
      <c r="BP30" s="82">
        <v>18</v>
      </c>
      <c r="BQ30" s="220">
        <v>18.9</v>
      </c>
      <c r="BR30" s="220">
        <v>24.3</v>
      </c>
      <c r="BS30" s="286">
        <f t="shared" si="0"/>
        <v>0.3500000000000001</v>
      </c>
      <c r="BT30" s="82">
        <f t="shared" si="15"/>
        <v>18.6165</v>
      </c>
      <c r="BU30" s="82">
        <f t="shared" si="15"/>
        <v>23.9355</v>
      </c>
      <c r="BV30" s="16">
        <f t="shared" si="16"/>
        <v>0.32975</v>
      </c>
      <c r="BX30" s="84">
        <v>22</v>
      </c>
      <c r="BY30" s="84">
        <v>30</v>
      </c>
      <c r="BZ30" s="221">
        <v>30.8</v>
      </c>
      <c r="CA30" s="221">
        <v>42</v>
      </c>
      <c r="CB30" s="207">
        <f t="shared" si="1"/>
        <v>0.3999999999999999</v>
      </c>
      <c r="CC30" s="84">
        <f t="shared" si="17"/>
        <v>30.492</v>
      </c>
      <c r="CD30" s="84">
        <f t="shared" si="17"/>
        <v>41.58</v>
      </c>
      <c r="CE30" s="16">
        <f t="shared" si="18"/>
        <v>0.3860000000000001</v>
      </c>
      <c r="CG30" s="258">
        <v>22</v>
      </c>
      <c r="CH30" s="258">
        <v>26</v>
      </c>
      <c r="CI30" s="222">
        <v>29.81</v>
      </c>
      <c r="CJ30" s="222">
        <v>35.23</v>
      </c>
      <c r="CK30" s="207">
        <f t="shared" si="24"/>
        <v>0.35499999999999976</v>
      </c>
      <c r="CL30" s="85">
        <f t="shared" si="25"/>
        <v>29.362849999999998</v>
      </c>
      <c r="CM30" s="85">
        <f t="shared" si="25"/>
        <v>34.70155</v>
      </c>
      <c r="CN30" s="16">
        <f t="shared" si="26"/>
        <v>0.33467499999999983</v>
      </c>
      <c r="CP30" s="208">
        <v>24.904000000000003</v>
      </c>
      <c r="CQ30" s="208">
        <v>44.7925</v>
      </c>
      <c r="CR30" s="208">
        <v>34.8656</v>
      </c>
      <c r="CS30" s="208">
        <v>60.469875</v>
      </c>
      <c r="CT30" s="207">
        <v>0.35</v>
      </c>
      <c r="CV30" s="87">
        <v>15</v>
      </c>
      <c r="CW30" s="87">
        <v>19</v>
      </c>
      <c r="CX30" s="87">
        <f t="shared" si="19"/>
        <v>19.8</v>
      </c>
      <c r="CY30" s="87">
        <f t="shared" si="19"/>
        <v>25.080000000000002</v>
      </c>
      <c r="CZ30" s="16">
        <f t="shared" si="20"/>
        <v>0.32000000000000006</v>
      </c>
      <c r="DA30" s="87">
        <f t="shared" si="27"/>
        <v>18.810000000000002</v>
      </c>
      <c r="DB30" s="87">
        <f t="shared" si="27"/>
        <v>23.826</v>
      </c>
      <c r="DC30" s="16">
        <f t="shared" si="28"/>
        <v>0.254</v>
      </c>
    </row>
    <row r="31" spans="1:107" ht="14.25">
      <c r="A31" s="3" t="s">
        <v>77</v>
      </c>
      <c r="B31" s="67"/>
      <c r="C31" s="67"/>
      <c r="D31" s="67"/>
      <c r="E31" s="67"/>
      <c r="F31" s="16"/>
      <c r="H31" s="70">
        <v>12</v>
      </c>
      <c r="I31" s="70">
        <v>15</v>
      </c>
      <c r="J31" s="209">
        <f t="shared" si="21"/>
        <v>16.080000000000002</v>
      </c>
      <c r="K31" s="209">
        <f t="shared" si="21"/>
        <v>20.1</v>
      </c>
      <c r="L31" s="207">
        <v>0.34</v>
      </c>
      <c r="M31" s="70">
        <f t="shared" si="2"/>
        <v>15.838800000000003</v>
      </c>
      <c r="N31" s="70">
        <f t="shared" si="2"/>
        <v>19.7985</v>
      </c>
      <c r="O31" s="16">
        <f t="shared" si="3"/>
        <v>0.3199000000000001</v>
      </c>
      <c r="Q31" s="69">
        <v>11.5</v>
      </c>
      <c r="R31" s="69">
        <v>20</v>
      </c>
      <c r="S31" s="214">
        <v>15.52</v>
      </c>
      <c r="T31" s="214">
        <v>26.99</v>
      </c>
      <c r="U31" s="207">
        <v>0.3495</v>
      </c>
      <c r="V31" s="69">
        <f t="shared" si="22"/>
        <v>15.404250000000001</v>
      </c>
      <c r="W31" s="69">
        <f t="shared" si="23"/>
        <v>26.79</v>
      </c>
      <c r="X31" s="16">
        <v>0.3395</v>
      </c>
      <c r="Z31" s="215">
        <v>22.954</v>
      </c>
      <c r="AA31" s="215">
        <v>33.338499999999996</v>
      </c>
      <c r="AB31" s="215">
        <v>30.987104873843567</v>
      </c>
      <c r="AC31" s="215">
        <v>44.7642970079899</v>
      </c>
      <c r="AD31" s="207">
        <v>0.3457</v>
      </c>
      <c r="AE31" s="257">
        <v>12</v>
      </c>
      <c r="AF31" s="257">
        <v>33.338499999999996</v>
      </c>
      <c r="AG31" s="215">
        <f t="shared" si="4"/>
        <v>16.148400000000002</v>
      </c>
      <c r="AH31" s="215">
        <v>44.7642970079899</v>
      </c>
      <c r="AI31" s="207">
        <f t="shared" si="5"/>
        <v>0.3435093134530236</v>
      </c>
      <c r="AJ31" s="72">
        <f t="shared" si="6"/>
        <v>15.340980000000002</v>
      </c>
      <c r="AK31" s="72">
        <f t="shared" si="6"/>
        <v>42.52608215759041</v>
      </c>
      <c r="AL31" s="16">
        <f t="shared" si="7"/>
        <v>0.2763338477803725</v>
      </c>
      <c r="AN31" s="78">
        <v>10</v>
      </c>
      <c r="AO31" s="78">
        <v>14</v>
      </c>
      <c r="AP31" s="217">
        <v>13.6</v>
      </c>
      <c r="AQ31" s="217">
        <v>19.04</v>
      </c>
      <c r="AR31" s="207">
        <v>0.36</v>
      </c>
      <c r="AS31" s="78">
        <f t="shared" si="8"/>
        <v>13.26</v>
      </c>
      <c r="AT31" s="78">
        <f t="shared" si="8"/>
        <v>18.564</v>
      </c>
      <c r="AU31" s="16">
        <f t="shared" si="9"/>
        <v>0.32599999999999985</v>
      </c>
      <c r="AW31" s="79">
        <v>13.2</v>
      </c>
      <c r="AX31" s="79">
        <v>16.5</v>
      </c>
      <c r="AY31" s="218">
        <v>19.4</v>
      </c>
      <c r="AZ31" s="218">
        <v>24.26</v>
      </c>
      <c r="BA31" s="207">
        <f t="shared" si="10"/>
        <v>0.47003367003367</v>
      </c>
      <c r="BB31" s="79">
        <f t="shared" si="11"/>
        <v>18.43</v>
      </c>
      <c r="BC31" s="79">
        <f t="shared" si="11"/>
        <v>23.047</v>
      </c>
      <c r="BD31" s="16">
        <f t="shared" si="12"/>
        <v>0.39653198653198674</v>
      </c>
      <c r="BF31" s="380" t="s">
        <v>387</v>
      </c>
      <c r="BG31" s="381"/>
      <c r="BH31" s="381"/>
      <c r="BI31" s="381"/>
      <c r="BJ31" s="381"/>
      <c r="BK31" s="381"/>
      <c r="BL31" s="381"/>
      <c r="BM31" s="382"/>
      <c r="BO31" s="82">
        <v>13</v>
      </c>
      <c r="BP31" s="82">
        <v>17</v>
      </c>
      <c r="BQ31" s="220">
        <v>17.55</v>
      </c>
      <c r="BR31" s="220">
        <v>22.95</v>
      </c>
      <c r="BS31" s="286">
        <f t="shared" si="0"/>
        <v>0.3500000000000001</v>
      </c>
      <c r="BT31" s="82">
        <f t="shared" si="15"/>
        <v>17.28675</v>
      </c>
      <c r="BU31" s="82">
        <f t="shared" si="15"/>
        <v>22.60575</v>
      </c>
      <c r="BV31" s="16">
        <f t="shared" si="16"/>
        <v>0.32975</v>
      </c>
      <c r="BX31" s="84">
        <v>11.6</v>
      </c>
      <c r="BY31" s="84">
        <v>18</v>
      </c>
      <c r="BZ31" s="221">
        <v>16.12</v>
      </c>
      <c r="CA31" s="221">
        <v>25.02</v>
      </c>
      <c r="CB31" s="207">
        <f t="shared" si="1"/>
        <v>0.3898648648648648</v>
      </c>
      <c r="CC31" s="84">
        <f t="shared" si="17"/>
        <v>15.9588</v>
      </c>
      <c r="CD31" s="84">
        <f t="shared" si="17"/>
        <v>24.7698</v>
      </c>
      <c r="CE31" s="16">
        <f t="shared" si="18"/>
        <v>0.37596621621621606</v>
      </c>
      <c r="CG31" s="258">
        <v>27</v>
      </c>
      <c r="CH31" s="258">
        <v>31</v>
      </c>
      <c r="CI31" s="222">
        <v>36.585</v>
      </c>
      <c r="CJ31" s="222">
        <v>42.005</v>
      </c>
      <c r="CK31" s="207">
        <f t="shared" si="24"/>
        <v>0.355</v>
      </c>
      <c r="CL31" s="85">
        <f t="shared" si="25"/>
        <v>36.036225</v>
      </c>
      <c r="CM31" s="85">
        <f t="shared" si="25"/>
        <v>41.374925000000005</v>
      </c>
      <c r="CN31" s="16">
        <f t="shared" si="26"/>
        <v>0.33467500000000006</v>
      </c>
      <c r="CP31" s="208">
        <v>13.200000000000001</v>
      </c>
      <c r="CQ31" s="208">
        <v>22.700999999999997</v>
      </c>
      <c r="CR31" s="208">
        <v>18.48</v>
      </c>
      <c r="CS31" s="208">
        <v>30.646349999999998</v>
      </c>
      <c r="CT31" s="207">
        <v>0.35</v>
      </c>
      <c r="CV31" s="87">
        <v>11</v>
      </c>
      <c r="CW31" s="87">
        <v>15</v>
      </c>
      <c r="CX31" s="87">
        <f t="shared" si="19"/>
        <v>14.520000000000001</v>
      </c>
      <c r="CY31" s="87">
        <f t="shared" si="19"/>
        <v>19.8</v>
      </c>
      <c r="CZ31" s="16">
        <f t="shared" si="20"/>
        <v>0.32000000000000006</v>
      </c>
      <c r="DA31" s="87">
        <f t="shared" si="27"/>
        <v>13.794</v>
      </c>
      <c r="DB31" s="87">
        <f t="shared" si="27"/>
        <v>18.810000000000002</v>
      </c>
      <c r="DC31" s="16">
        <f t="shared" si="28"/>
        <v>0.254</v>
      </c>
    </row>
    <row r="32" spans="1:107" ht="14.25">
      <c r="A32" s="6" t="s">
        <v>78</v>
      </c>
      <c r="B32" s="67"/>
      <c r="C32" s="67"/>
      <c r="D32" s="67"/>
      <c r="E32" s="67"/>
      <c r="F32" s="16"/>
      <c r="H32" s="70">
        <v>18</v>
      </c>
      <c r="I32" s="70">
        <v>23</v>
      </c>
      <c r="J32" s="209">
        <f t="shared" si="21"/>
        <v>24.12</v>
      </c>
      <c r="K32" s="209">
        <f t="shared" si="21"/>
        <v>30.82</v>
      </c>
      <c r="L32" s="207">
        <v>0.34</v>
      </c>
      <c r="M32" s="70">
        <f t="shared" si="2"/>
        <v>23.758200000000002</v>
      </c>
      <c r="N32" s="70">
        <f t="shared" si="2"/>
        <v>30.3577</v>
      </c>
      <c r="O32" s="16">
        <f t="shared" si="3"/>
        <v>0.3199000000000001</v>
      </c>
      <c r="Q32" s="69">
        <v>25</v>
      </c>
      <c r="R32" s="69">
        <v>35</v>
      </c>
      <c r="S32" s="214">
        <v>33.74</v>
      </c>
      <c r="T32" s="214">
        <v>47.23</v>
      </c>
      <c r="U32" s="207">
        <v>0.3495</v>
      </c>
      <c r="V32" s="69">
        <f t="shared" si="22"/>
        <v>33.4875</v>
      </c>
      <c r="W32" s="69">
        <f t="shared" si="23"/>
        <v>46.8825</v>
      </c>
      <c r="X32" s="16">
        <v>0.3395</v>
      </c>
      <c r="Z32" s="215">
        <v>33.23499999999999</v>
      </c>
      <c r="AA32" s="215">
        <v>44.229</v>
      </c>
      <c r="AB32" s="215">
        <v>44.62698280067282</v>
      </c>
      <c r="AC32" s="215">
        <v>59.21280304457527</v>
      </c>
      <c r="AD32" s="207">
        <v>0.3405</v>
      </c>
      <c r="AE32" s="257">
        <v>18</v>
      </c>
      <c r="AF32" s="257">
        <v>44.229</v>
      </c>
      <c r="AG32" s="215">
        <f t="shared" si="4"/>
        <v>24.129</v>
      </c>
      <c r="AH32" s="215">
        <v>59.21280304457527</v>
      </c>
      <c r="AI32" s="207">
        <f t="shared" si="5"/>
        <v>0.33927594922906157</v>
      </c>
      <c r="AJ32" s="72">
        <f t="shared" si="6"/>
        <v>22.92255</v>
      </c>
      <c r="AK32" s="72">
        <f t="shared" si="6"/>
        <v>56.252162892346504</v>
      </c>
      <c r="AL32" s="16">
        <f t="shared" si="7"/>
        <v>0.27231215176760837</v>
      </c>
      <c r="AN32" s="78">
        <v>15</v>
      </c>
      <c r="AO32" s="78">
        <v>23</v>
      </c>
      <c r="AP32" s="217">
        <v>20.4</v>
      </c>
      <c r="AQ32" s="217">
        <v>31.28</v>
      </c>
      <c r="AR32" s="207">
        <v>0.36</v>
      </c>
      <c r="AS32" s="78">
        <f t="shared" si="8"/>
        <v>19.889999999999997</v>
      </c>
      <c r="AT32" s="78">
        <f t="shared" si="8"/>
        <v>30.498</v>
      </c>
      <c r="AU32" s="16">
        <f t="shared" si="9"/>
        <v>0.32599999999999985</v>
      </c>
      <c r="AW32" s="79">
        <v>19.8</v>
      </c>
      <c r="AX32" s="79">
        <v>23.65</v>
      </c>
      <c r="AY32" s="218">
        <v>29.11</v>
      </c>
      <c r="AZ32" s="218">
        <v>34.77</v>
      </c>
      <c r="BA32" s="207">
        <f t="shared" si="10"/>
        <v>0.4701956271576524</v>
      </c>
      <c r="BB32" s="79">
        <f t="shared" si="11"/>
        <v>27.6545</v>
      </c>
      <c r="BC32" s="79">
        <f t="shared" si="11"/>
        <v>33.0315</v>
      </c>
      <c r="BD32" s="16">
        <f t="shared" si="12"/>
        <v>0.39668584579976973</v>
      </c>
      <c r="BF32" s="380" t="s">
        <v>387</v>
      </c>
      <c r="BG32" s="381"/>
      <c r="BH32" s="381"/>
      <c r="BI32" s="381"/>
      <c r="BJ32" s="381"/>
      <c r="BK32" s="381"/>
      <c r="BL32" s="381"/>
      <c r="BM32" s="382"/>
      <c r="BO32" s="82">
        <v>15</v>
      </c>
      <c r="BP32" s="82">
        <v>18</v>
      </c>
      <c r="BQ32" s="220">
        <v>20.25</v>
      </c>
      <c r="BR32" s="220">
        <v>24.3</v>
      </c>
      <c r="BS32" s="286">
        <f t="shared" si="0"/>
        <v>0.34999999999999987</v>
      </c>
      <c r="BT32" s="82">
        <f t="shared" si="15"/>
        <v>19.94625</v>
      </c>
      <c r="BU32" s="82">
        <f t="shared" si="15"/>
        <v>23.9355</v>
      </c>
      <c r="BV32" s="16">
        <f t="shared" si="16"/>
        <v>0.32975</v>
      </c>
      <c r="BX32" s="84">
        <v>16</v>
      </c>
      <c r="BY32" s="84">
        <v>25</v>
      </c>
      <c r="BZ32" s="221">
        <v>22.24</v>
      </c>
      <c r="CA32" s="221">
        <v>34.75</v>
      </c>
      <c r="CB32" s="207">
        <f t="shared" si="1"/>
        <v>0.3899999999999999</v>
      </c>
      <c r="CC32" s="84">
        <f t="shared" si="17"/>
        <v>22.017599999999998</v>
      </c>
      <c r="CD32" s="84">
        <f t="shared" si="17"/>
        <v>34.4025</v>
      </c>
      <c r="CE32" s="16">
        <f t="shared" si="18"/>
        <v>0.3761000000000001</v>
      </c>
      <c r="CG32" s="258">
        <v>13</v>
      </c>
      <c r="CH32" s="258">
        <v>19.8</v>
      </c>
      <c r="CI32" s="222">
        <v>17.615</v>
      </c>
      <c r="CJ32" s="222">
        <v>26.829</v>
      </c>
      <c r="CK32" s="207">
        <f t="shared" si="24"/>
        <v>0.3550000000000002</v>
      </c>
      <c r="CL32" s="85">
        <f t="shared" si="25"/>
        <v>17.350775</v>
      </c>
      <c r="CM32" s="85">
        <f t="shared" si="25"/>
        <v>26.426565</v>
      </c>
      <c r="CN32" s="16">
        <f t="shared" si="26"/>
        <v>0.33467500000000006</v>
      </c>
      <c r="CP32" s="208">
        <v>17.732000000000003</v>
      </c>
      <c r="CQ32" s="208">
        <v>27.807</v>
      </c>
      <c r="CR32" s="208">
        <v>24.824800000000003</v>
      </c>
      <c r="CS32" s="208">
        <v>38.92979999999999</v>
      </c>
      <c r="CT32" s="207">
        <v>0.4</v>
      </c>
      <c r="CV32" s="87">
        <v>18</v>
      </c>
      <c r="CW32" s="87">
        <v>22</v>
      </c>
      <c r="CX32" s="87">
        <f t="shared" si="19"/>
        <v>23.76</v>
      </c>
      <c r="CY32" s="87">
        <f t="shared" si="19"/>
        <v>29.040000000000003</v>
      </c>
      <c r="CZ32" s="16">
        <f t="shared" si="20"/>
        <v>0.32000000000000006</v>
      </c>
      <c r="DA32" s="87">
        <f t="shared" si="27"/>
        <v>22.572000000000003</v>
      </c>
      <c r="DB32" s="87">
        <f t="shared" si="27"/>
        <v>27.588</v>
      </c>
      <c r="DC32" s="16">
        <f t="shared" si="28"/>
        <v>0.254</v>
      </c>
    </row>
    <row r="33" spans="1:107" ht="14.25">
      <c r="A33" s="3" t="s">
        <v>79</v>
      </c>
      <c r="B33" s="67"/>
      <c r="C33" s="67"/>
      <c r="D33" s="67"/>
      <c r="E33" s="67"/>
      <c r="F33" s="16"/>
      <c r="H33" s="70">
        <v>11.25</v>
      </c>
      <c r="I33" s="70">
        <v>15</v>
      </c>
      <c r="J33" s="209">
        <f t="shared" si="21"/>
        <v>15.075000000000001</v>
      </c>
      <c r="K33" s="209">
        <f t="shared" si="21"/>
        <v>20.1</v>
      </c>
      <c r="L33" s="207">
        <v>0.34</v>
      </c>
      <c r="M33" s="70">
        <f t="shared" si="2"/>
        <v>14.848875000000001</v>
      </c>
      <c r="N33" s="70">
        <f t="shared" si="2"/>
        <v>19.7985</v>
      </c>
      <c r="O33" s="16">
        <f t="shared" si="3"/>
        <v>0.3199000000000001</v>
      </c>
      <c r="Q33" s="69">
        <v>11.5</v>
      </c>
      <c r="R33" s="69">
        <v>14</v>
      </c>
      <c r="S33" s="214">
        <v>15.52</v>
      </c>
      <c r="T33" s="214">
        <v>18.89</v>
      </c>
      <c r="U33" s="207">
        <v>0.3494</v>
      </c>
      <c r="V33" s="69">
        <f t="shared" si="22"/>
        <v>15.404250000000001</v>
      </c>
      <c r="W33" s="69">
        <f t="shared" si="23"/>
        <v>18.753</v>
      </c>
      <c r="X33" s="16">
        <v>0.3395</v>
      </c>
      <c r="Z33" s="215">
        <v>22.563</v>
      </c>
      <c r="AA33" s="215">
        <v>32.775</v>
      </c>
      <c r="AB33" s="215">
        <v>30.468362312867953</v>
      </c>
      <c r="AC33" s="215">
        <v>44.01669743481917</v>
      </c>
      <c r="AD33" s="207">
        <v>0.346</v>
      </c>
      <c r="AE33" s="257">
        <v>12</v>
      </c>
      <c r="AF33" s="257">
        <v>32.775</v>
      </c>
      <c r="AG33" s="215">
        <f t="shared" si="4"/>
        <v>16.152</v>
      </c>
      <c r="AH33" s="215">
        <v>44.01669743481917</v>
      </c>
      <c r="AI33" s="207">
        <f t="shared" si="5"/>
        <v>0.3438011710735718</v>
      </c>
      <c r="AJ33" s="72">
        <f t="shared" si="6"/>
        <v>15.3444</v>
      </c>
      <c r="AK33" s="72">
        <f t="shared" si="6"/>
        <v>41.81586256307821</v>
      </c>
      <c r="AL33" s="16">
        <f t="shared" si="7"/>
        <v>0.2766111125198931</v>
      </c>
      <c r="AN33" s="78">
        <v>10</v>
      </c>
      <c r="AO33" s="78">
        <v>12</v>
      </c>
      <c r="AP33" s="217">
        <v>13.6</v>
      </c>
      <c r="AQ33" s="217">
        <v>16.32</v>
      </c>
      <c r="AR33" s="207">
        <v>0.36</v>
      </c>
      <c r="AS33" s="78">
        <f t="shared" si="8"/>
        <v>13.26</v>
      </c>
      <c r="AT33" s="78">
        <f t="shared" si="8"/>
        <v>15.912</v>
      </c>
      <c r="AU33" s="16">
        <f t="shared" si="9"/>
        <v>0.32600000000000007</v>
      </c>
      <c r="AW33" s="79">
        <v>12.38</v>
      </c>
      <c r="AX33" s="79">
        <v>15.4</v>
      </c>
      <c r="AY33" s="218">
        <v>18.2</v>
      </c>
      <c r="AZ33" s="218">
        <v>22.64</v>
      </c>
      <c r="BA33" s="207">
        <f t="shared" si="10"/>
        <v>0.47012239020878344</v>
      </c>
      <c r="BB33" s="79">
        <f t="shared" si="11"/>
        <v>17.29</v>
      </c>
      <c r="BC33" s="79">
        <f t="shared" si="11"/>
        <v>21.508</v>
      </c>
      <c r="BD33" s="16">
        <f t="shared" si="12"/>
        <v>0.39661627069834404</v>
      </c>
      <c r="BF33" s="80">
        <v>10</v>
      </c>
      <c r="BG33" s="80">
        <v>13.5</v>
      </c>
      <c r="BH33" s="219">
        <v>13.75</v>
      </c>
      <c r="BI33" s="219">
        <v>18.56</v>
      </c>
      <c r="BJ33" s="207">
        <v>0.375</v>
      </c>
      <c r="BK33" s="80">
        <f t="shared" si="13"/>
        <v>13.40625</v>
      </c>
      <c r="BL33" s="80">
        <f t="shared" si="13"/>
        <v>18.096</v>
      </c>
      <c r="BM33" s="16">
        <f t="shared" si="14"/>
        <v>0.3405212765957446</v>
      </c>
      <c r="BO33" s="82">
        <v>12</v>
      </c>
      <c r="BP33" s="82">
        <v>15</v>
      </c>
      <c r="BQ33" s="220">
        <v>16.2</v>
      </c>
      <c r="BR33" s="220">
        <v>20.25</v>
      </c>
      <c r="BS33" s="286">
        <f t="shared" si="0"/>
        <v>0.3500000000000001</v>
      </c>
      <c r="BT33" s="82">
        <f t="shared" si="15"/>
        <v>15.956999999999999</v>
      </c>
      <c r="BU33" s="82">
        <f t="shared" si="15"/>
        <v>19.94625</v>
      </c>
      <c r="BV33" s="16">
        <f t="shared" si="16"/>
        <v>0.32975</v>
      </c>
      <c r="BX33" s="84">
        <v>13.5</v>
      </c>
      <c r="BY33" s="84">
        <v>20</v>
      </c>
      <c r="BZ33" s="221">
        <v>18.77</v>
      </c>
      <c r="CA33" s="221">
        <v>27.8</v>
      </c>
      <c r="CB33" s="207">
        <f t="shared" si="1"/>
        <v>0.39014925373134335</v>
      </c>
      <c r="CC33" s="84">
        <f t="shared" si="17"/>
        <v>18.5823</v>
      </c>
      <c r="CD33" s="84">
        <f t="shared" si="17"/>
        <v>27.522000000000002</v>
      </c>
      <c r="CE33" s="16">
        <f t="shared" si="18"/>
        <v>0.3762477611940298</v>
      </c>
      <c r="CG33" s="258">
        <v>15.5</v>
      </c>
      <c r="CH33" s="258">
        <v>25</v>
      </c>
      <c r="CI33" s="222">
        <v>21.0025</v>
      </c>
      <c r="CJ33" s="222">
        <v>33.875</v>
      </c>
      <c r="CK33" s="207">
        <f t="shared" si="24"/>
        <v>0.355</v>
      </c>
      <c r="CL33" s="85">
        <f t="shared" si="25"/>
        <v>20.687462500000002</v>
      </c>
      <c r="CM33" s="85">
        <f t="shared" si="25"/>
        <v>33.366875</v>
      </c>
      <c r="CN33" s="16">
        <f t="shared" si="26"/>
        <v>0.33467500000000006</v>
      </c>
      <c r="CP33" s="208">
        <v>12.375000000000002</v>
      </c>
      <c r="CQ33" s="208">
        <v>20.15</v>
      </c>
      <c r="CR33" s="208">
        <v>17.325000000000003</v>
      </c>
      <c r="CS33" s="208">
        <v>28.209999999999997</v>
      </c>
      <c r="CT33" s="207">
        <v>0.4</v>
      </c>
      <c r="CV33" s="87">
        <v>11</v>
      </c>
      <c r="CW33" s="87">
        <v>15</v>
      </c>
      <c r="CX33" s="87">
        <f t="shared" si="19"/>
        <v>14.520000000000001</v>
      </c>
      <c r="CY33" s="87">
        <f t="shared" si="19"/>
        <v>19.8</v>
      </c>
      <c r="CZ33" s="16">
        <f t="shared" si="20"/>
        <v>0.32000000000000006</v>
      </c>
      <c r="DA33" s="87">
        <f t="shared" si="27"/>
        <v>13.794</v>
      </c>
      <c r="DB33" s="87">
        <f t="shared" si="27"/>
        <v>18.810000000000002</v>
      </c>
      <c r="DC33" s="16">
        <f t="shared" si="28"/>
        <v>0.254</v>
      </c>
    </row>
    <row r="34" spans="1:107" ht="14.25">
      <c r="A34" s="3" t="s">
        <v>80</v>
      </c>
      <c r="B34" s="67"/>
      <c r="C34" s="67"/>
      <c r="D34" s="67"/>
      <c r="E34" s="67"/>
      <c r="F34" s="16"/>
      <c r="H34" s="70">
        <v>12.25</v>
      </c>
      <c r="I34" s="70">
        <v>16.5</v>
      </c>
      <c r="J34" s="209">
        <f t="shared" si="21"/>
        <v>16.415000000000003</v>
      </c>
      <c r="K34" s="209">
        <f t="shared" si="21"/>
        <v>22.110000000000003</v>
      </c>
      <c r="L34" s="207">
        <v>0.34</v>
      </c>
      <c r="M34" s="70">
        <f t="shared" si="2"/>
        <v>16.168775000000004</v>
      </c>
      <c r="N34" s="70">
        <f t="shared" si="2"/>
        <v>21.778350000000003</v>
      </c>
      <c r="O34" s="16">
        <f t="shared" si="3"/>
        <v>0.3199000000000003</v>
      </c>
      <c r="Q34" s="69">
        <v>12</v>
      </c>
      <c r="R34" s="69">
        <v>15</v>
      </c>
      <c r="S34" s="214">
        <v>16.19</v>
      </c>
      <c r="T34" s="214">
        <v>20.24</v>
      </c>
      <c r="U34" s="207">
        <v>0.3493</v>
      </c>
      <c r="V34" s="69">
        <f t="shared" si="22"/>
        <v>16.073999999999998</v>
      </c>
      <c r="W34" s="69">
        <f t="shared" si="23"/>
        <v>20.0925</v>
      </c>
      <c r="X34" s="16">
        <v>0.3395</v>
      </c>
      <c r="Z34" s="215">
        <v>25.920999999999996</v>
      </c>
      <c r="AA34" s="215">
        <v>37.823499999999996</v>
      </c>
      <c r="AB34" s="215">
        <v>34.92344548359966</v>
      </c>
      <c r="AC34" s="215">
        <v>50.71457932506306</v>
      </c>
      <c r="AD34" s="207">
        <v>0.3435</v>
      </c>
      <c r="AE34" s="257">
        <v>14</v>
      </c>
      <c r="AF34" s="257">
        <v>37.823499999999996</v>
      </c>
      <c r="AG34" s="215">
        <f t="shared" si="4"/>
        <v>18.809</v>
      </c>
      <c r="AH34" s="215">
        <v>50.71457932506306</v>
      </c>
      <c r="AI34" s="207">
        <f t="shared" si="5"/>
        <v>0.3415454248567362</v>
      </c>
      <c r="AJ34" s="72">
        <f t="shared" si="6"/>
        <v>17.868550000000003</v>
      </c>
      <c r="AK34" s="72">
        <f t="shared" si="6"/>
        <v>48.17885035880991</v>
      </c>
      <c r="AL34" s="16">
        <f t="shared" si="7"/>
        <v>0.2744681536138993</v>
      </c>
      <c r="AN34" s="78">
        <v>12</v>
      </c>
      <c r="AO34" s="78">
        <v>14</v>
      </c>
      <c r="AP34" s="217">
        <v>16.32</v>
      </c>
      <c r="AQ34" s="217">
        <v>19.04</v>
      </c>
      <c r="AR34" s="207">
        <v>0.36</v>
      </c>
      <c r="AS34" s="78">
        <f t="shared" si="8"/>
        <v>15.912</v>
      </c>
      <c r="AT34" s="78">
        <f t="shared" si="8"/>
        <v>18.564</v>
      </c>
      <c r="AU34" s="16">
        <f t="shared" si="9"/>
        <v>0.32600000000000007</v>
      </c>
      <c r="AW34" s="79">
        <v>13.48</v>
      </c>
      <c r="AX34" s="79">
        <v>16.5</v>
      </c>
      <c r="AY34" s="218">
        <v>19.81</v>
      </c>
      <c r="AZ34" s="218">
        <v>24.26</v>
      </c>
      <c r="BA34" s="207">
        <f t="shared" si="10"/>
        <v>0.46997998665777185</v>
      </c>
      <c r="BB34" s="79">
        <f t="shared" si="11"/>
        <v>18.819499999999998</v>
      </c>
      <c r="BC34" s="79">
        <f t="shared" si="11"/>
        <v>23.047</v>
      </c>
      <c r="BD34" s="16">
        <f t="shared" si="12"/>
        <v>0.39648098732488335</v>
      </c>
      <c r="BF34" s="80">
        <v>12.5</v>
      </c>
      <c r="BG34" s="80">
        <v>16.5</v>
      </c>
      <c r="BH34" s="219">
        <v>17.19</v>
      </c>
      <c r="BI34" s="219">
        <v>22.69</v>
      </c>
      <c r="BJ34" s="207">
        <v>0.375</v>
      </c>
      <c r="BK34" s="80">
        <f t="shared" si="13"/>
        <v>16.760250000000003</v>
      </c>
      <c r="BL34" s="80">
        <f t="shared" si="13"/>
        <v>22.12275</v>
      </c>
      <c r="BM34" s="16">
        <f t="shared" si="14"/>
        <v>0.34079310344827585</v>
      </c>
      <c r="BO34" s="82">
        <v>14</v>
      </c>
      <c r="BP34" s="82">
        <v>16.5</v>
      </c>
      <c r="BQ34" s="220">
        <v>18.9</v>
      </c>
      <c r="BR34" s="220">
        <v>22.28</v>
      </c>
      <c r="BS34" s="286">
        <f t="shared" si="0"/>
        <v>0.3501639344262295</v>
      </c>
      <c r="BT34" s="82">
        <f t="shared" si="15"/>
        <v>18.6165</v>
      </c>
      <c r="BU34" s="82">
        <f t="shared" si="15"/>
        <v>21.945800000000002</v>
      </c>
      <c r="BV34" s="16">
        <f t="shared" si="16"/>
        <v>0.329911475409836</v>
      </c>
      <c r="BX34" s="84">
        <v>15.3</v>
      </c>
      <c r="BY34" s="84">
        <v>25</v>
      </c>
      <c r="BZ34" s="221">
        <v>21.28</v>
      </c>
      <c r="CA34" s="221">
        <v>34.75</v>
      </c>
      <c r="CB34" s="207">
        <f t="shared" si="1"/>
        <v>0.39032258064516134</v>
      </c>
      <c r="CC34" s="84">
        <f t="shared" si="17"/>
        <v>21.0672</v>
      </c>
      <c r="CD34" s="84">
        <f t="shared" si="17"/>
        <v>34.4025</v>
      </c>
      <c r="CE34" s="16">
        <f t="shared" si="18"/>
        <v>0.3764193548387098</v>
      </c>
      <c r="CG34" s="258">
        <v>18</v>
      </c>
      <c r="CH34" s="258">
        <v>30</v>
      </c>
      <c r="CI34" s="222">
        <v>24.39</v>
      </c>
      <c r="CJ34" s="222">
        <v>40.65</v>
      </c>
      <c r="CK34" s="207">
        <f t="shared" si="24"/>
        <v>0.35499999999999976</v>
      </c>
      <c r="CL34" s="85">
        <f t="shared" si="25"/>
        <v>24.02415</v>
      </c>
      <c r="CM34" s="85">
        <f t="shared" si="25"/>
        <v>40.04025</v>
      </c>
      <c r="CN34" s="16">
        <f t="shared" si="26"/>
        <v>0.33467500000000006</v>
      </c>
      <c r="CP34" s="208">
        <v>13.475000000000001</v>
      </c>
      <c r="CQ34" s="208">
        <v>21.8</v>
      </c>
      <c r="CR34" s="208">
        <v>18.865000000000002</v>
      </c>
      <c r="CS34" s="208">
        <v>30.52</v>
      </c>
      <c r="CT34" s="207">
        <v>0.4</v>
      </c>
      <c r="CV34" s="87">
        <v>12.25</v>
      </c>
      <c r="CW34" s="87">
        <v>16.25</v>
      </c>
      <c r="CX34" s="87">
        <f t="shared" si="19"/>
        <v>16.17</v>
      </c>
      <c r="CY34" s="87">
        <f t="shared" si="19"/>
        <v>21.45</v>
      </c>
      <c r="CZ34" s="16">
        <f t="shared" si="20"/>
        <v>0.32000000000000006</v>
      </c>
      <c r="DA34" s="87">
        <f t="shared" si="27"/>
        <v>15.361500000000001</v>
      </c>
      <c r="DB34" s="87">
        <f t="shared" si="27"/>
        <v>20.377499999999998</v>
      </c>
      <c r="DC34" s="16">
        <f t="shared" si="28"/>
        <v>0.254</v>
      </c>
    </row>
    <row r="35" spans="1:107" ht="14.25">
      <c r="A35" s="3" t="s">
        <v>81</v>
      </c>
      <c r="B35" s="67"/>
      <c r="C35" s="67"/>
      <c r="D35" s="67"/>
      <c r="E35" s="67"/>
      <c r="F35" s="16"/>
      <c r="H35" s="70">
        <v>13.25</v>
      </c>
      <c r="I35" s="70">
        <v>18</v>
      </c>
      <c r="J35" s="209">
        <f t="shared" si="21"/>
        <v>17.755000000000003</v>
      </c>
      <c r="K35" s="209">
        <f t="shared" si="21"/>
        <v>24.12</v>
      </c>
      <c r="L35" s="207">
        <v>0.34</v>
      </c>
      <c r="M35" s="70">
        <f t="shared" si="2"/>
        <v>17.488675000000004</v>
      </c>
      <c r="N35" s="70">
        <f t="shared" si="2"/>
        <v>23.758200000000002</v>
      </c>
      <c r="O35" s="16">
        <f t="shared" si="3"/>
        <v>0.3199000000000001</v>
      </c>
      <c r="Q35" s="69">
        <v>13</v>
      </c>
      <c r="R35" s="69">
        <v>18</v>
      </c>
      <c r="S35" s="214">
        <v>17.54</v>
      </c>
      <c r="T35" s="214">
        <v>24.29</v>
      </c>
      <c r="U35" s="207">
        <v>0.3494</v>
      </c>
      <c r="V35" s="69">
        <f t="shared" si="22"/>
        <v>17.4135</v>
      </c>
      <c r="W35" s="69">
        <f t="shared" si="23"/>
        <v>24.111</v>
      </c>
      <c r="X35" s="16">
        <v>0.3395</v>
      </c>
      <c r="Z35" s="215">
        <v>29.025999999999996</v>
      </c>
      <c r="AA35" s="215">
        <v>42.504</v>
      </c>
      <c r="AB35" s="215">
        <v>39.04287170311185</v>
      </c>
      <c r="AC35" s="215">
        <v>56.92423292262404</v>
      </c>
      <c r="AD35" s="207">
        <v>0.3416</v>
      </c>
      <c r="AE35" s="257">
        <v>15</v>
      </c>
      <c r="AF35" s="257">
        <v>42.504</v>
      </c>
      <c r="AG35" s="215">
        <f t="shared" si="4"/>
        <v>20.124000000000002</v>
      </c>
      <c r="AH35" s="215">
        <v>56.92423292262404</v>
      </c>
      <c r="AI35" s="207">
        <f t="shared" si="5"/>
        <v>0.3398760594501955</v>
      </c>
      <c r="AJ35" s="72">
        <f t="shared" si="6"/>
        <v>19.117800000000003</v>
      </c>
      <c r="AK35" s="72">
        <f t="shared" si="6"/>
        <v>54.07802127649284</v>
      </c>
      <c r="AL35" s="16">
        <f t="shared" si="7"/>
        <v>0.2728822564776856</v>
      </c>
      <c r="AN35" s="78">
        <v>14</v>
      </c>
      <c r="AO35" s="78">
        <v>16</v>
      </c>
      <c r="AP35" s="217">
        <v>19.04</v>
      </c>
      <c r="AQ35" s="217">
        <v>21.76</v>
      </c>
      <c r="AR35" s="207">
        <v>0.36</v>
      </c>
      <c r="AS35" s="78">
        <f t="shared" si="8"/>
        <v>18.564</v>
      </c>
      <c r="AT35" s="78">
        <f t="shared" si="8"/>
        <v>21.216</v>
      </c>
      <c r="AU35" s="16">
        <f t="shared" si="9"/>
        <v>0.32600000000000007</v>
      </c>
      <c r="AW35" s="79">
        <v>14.58</v>
      </c>
      <c r="AX35" s="79">
        <v>17.6</v>
      </c>
      <c r="AY35" s="218">
        <v>21.43</v>
      </c>
      <c r="AZ35" s="218">
        <v>25.87</v>
      </c>
      <c r="BA35" s="207">
        <f t="shared" si="10"/>
        <v>0.4698570540708513</v>
      </c>
      <c r="BB35" s="79">
        <f t="shared" si="11"/>
        <v>20.3585</v>
      </c>
      <c r="BC35" s="79">
        <f t="shared" si="11"/>
        <v>24.5765</v>
      </c>
      <c r="BD35" s="16">
        <f t="shared" si="12"/>
        <v>0.396364201367309</v>
      </c>
      <c r="BF35" s="80">
        <v>15.21</v>
      </c>
      <c r="BG35" s="80">
        <v>20.21</v>
      </c>
      <c r="BH35" s="219">
        <v>20.99</v>
      </c>
      <c r="BI35" s="219">
        <v>27.89</v>
      </c>
      <c r="BJ35" s="207">
        <v>0.38</v>
      </c>
      <c r="BK35" s="80">
        <f t="shared" si="13"/>
        <v>20.465249999999997</v>
      </c>
      <c r="BL35" s="80">
        <f t="shared" si="13"/>
        <v>27.19275</v>
      </c>
      <c r="BM35" s="16">
        <f t="shared" si="14"/>
        <v>0.34551101072840207</v>
      </c>
      <c r="BO35" s="82">
        <v>16.5</v>
      </c>
      <c r="BP35" s="82">
        <v>20</v>
      </c>
      <c r="BQ35" s="220">
        <v>22.28</v>
      </c>
      <c r="BR35" s="220">
        <v>27</v>
      </c>
      <c r="BS35" s="286">
        <f t="shared" si="0"/>
        <v>0.3501369863013699</v>
      </c>
      <c r="BT35" s="82">
        <f t="shared" si="15"/>
        <v>21.945800000000002</v>
      </c>
      <c r="BU35" s="82">
        <f t="shared" si="15"/>
        <v>26.595</v>
      </c>
      <c r="BV35" s="16">
        <f t="shared" si="16"/>
        <v>0.3298849315068495</v>
      </c>
      <c r="BX35" s="84">
        <v>17.5</v>
      </c>
      <c r="BY35" s="84">
        <v>28</v>
      </c>
      <c r="BZ35" s="221">
        <v>24.33</v>
      </c>
      <c r="CA35" s="221">
        <v>38.92</v>
      </c>
      <c r="CB35" s="207">
        <f t="shared" si="1"/>
        <v>0.39010989010989006</v>
      </c>
      <c r="CC35" s="84">
        <f t="shared" si="17"/>
        <v>24.086699999999997</v>
      </c>
      <c r="CD35" s="84">
        <f t="shared" si="17"/>
        <v>38.5308</v>
      </c>
      <c r="CE35" s="16">
        <f t="shared" si="18"/>
        <v>0.376208791208791</v>
      </c>
      <c r="CG35" s="258">
        <v>23</v>
      </c>
      <c r="CH35" s="258">
        <v>35</v>
      </c>
      <c r="CI35" s="222">
        <v>31.165</v>
      </c>
      <c r="CJ35" s="222">
        <v>47.425</v>
      </c>
      <c r="CK35" s="207">
        <f t="shared" si="24"/>
        <v>0.355</v>
      </c>
      <c r="CL35" s="85">
        <f t="shared" si="25"/>
        <v>30.697525</v>
      </c>
      <c r="CM35" s="85">
        <f t="shared" si="25"/>
        <v>46.713625</v>
      </c>
      <c r="CN35" s="16">
        <f t="shared" si="26"/>
        <v>0.33467499999999983</v>
      </c>
      <c r="CP35" s="208">
        <v>14.575000000000001</v>
      </c>
      <c r="CQ35" s="208">
        <v>23.15</v>
      </c>
      <c r="CR35" s="208">
        <v>20.405</v>
      </c>
      <c r="CS35" s="208">
        <v>32.41</v>
      </c>
      <c r="CT35" s="207">
        <v>0.4</v>
      </c>
      <c r="CV35" s="87">
        <v>13.5</v>
      </c>
      <c r="CW35" s="87">
        <v>18</v>
      </c>
      <c r="CX35" s="87">
        <f t="shared" si="19"/>
        <v>17.82</v>
      </c>
      <c r="CY35" s="87">
        <f t="shared" si="19"/>
        <v>23.76</v>
      </c>
      <c r="CZ35" s="16">
        <f t="shared" si="20"/>
        <v>0.31999999999999984</v>
      </c>
      <c r="DA35" s="87">
        <f t="shared" si="27"/>
        <v>16.929000000000002</v>
      </c>
      <c r="DB35" s="87">
        <f t="shared" si="27"/>
        <v>22.572000000000003</v>
      </c>
      <c r="DC35" s="16">
        <f t="shared" si="28"/>
        <v>0.2540000000000002</v>
      </c>
    </row>
    <row r="36" spans="1:107" ht="14.25">
      <c r="A36" s="3" t="s">
        <v>82</v>
      </c>
      <c r="B36" s="67"/>
      <c r="C36" s="67"/>
      <c r="D36" s="67"/>
      <c r="E36" s="67"/>
      <c r="F36" s="16"/>
      <c r="H36" s="70">
        <v>16</v>
      </c>
      <c r="I36" s="70">
        <v>22</v>
      </c>
      <c r="J36" s="209">
        <f t="shared" si="21"/>
        <v>21.44</v>
      </c>
      <c r="K36" s="209">
        <f t="shared" si="21"/>
        <v>29.48</v>
      </c>
      <c r="L36" s="207">
        <v>0.34</v>
      </c>
      <c r="M36" s="70">
        <f t="shared" si="2"/>
        <v>21.1184</v>
      </c>
      <c r="N36" s="70">
        <f t="shared" si="2"/>
        <v>29.0378</v>
      </c>
      <c r="O36" s="16">
        <f t="shared" si="3"/>
        <v>0.31989999999999985</v>
      </c>
      <c r="Q36" s="69">
        <v>14</v>
      </c>
      <c r="R36" s="69">
        <v>19.5</v>
      </c>
      <c r="S36" s="214">
        <v>18.89</v>
      </c>
      <c r="T36" s="214">
        <v>26.32</v>
      </c>
      <c r="U36" s="207">
        <v>0.3496</v>
      </c>
      <c r="V36" s="69">
        <f t="shared" si="22"/>
        <v>18.753</v>
      </c>
      <c r="W36" s="69">
        <f t="shared" si="23"/>
        <v>26.12025</v>
      </c>
      <c r="X36" s="16">
        <v>0.3395</v>
      </c>
      <c r="Z36" s="215">
        <v>23.724499999999995</v>
      </c>
      <c r="AA36" s="215">
        <v>33.5685</v>
      </c>
      <c r="AB36" s="215">
        <v>32.00933286164843</v>
      </c>
      <c r="AC36" s="215">
        <v>45.06943969091673</v>
      </c>
      <c r="AD36" s="207">
        <v>0.3453</v>
      </c>
      <c r="AE36" s="257">
        <v>16</v>
      </c>
      <c r="AF36" s="257">
        <v>33.5685</v>
      </c>
      <c r="AG36" s="215">
        <f t="shared" si="4"/>
        <v>21.5248</v>
      </c>
      <c r="AH36" s="215">
        <v>45.06943969091673</v>
      </c>
      <c r="AI36" s="207">
        <f t="shared" si="5"/>
        <v>0.3434790177414433</v>
      </c>
      <c r="AJ36" s="72">
        <f t="shared" si="6"/>
        <v>20.44856</v>
      </c>
      <c r="AK36" s="72">
        <f t="shared" si="6"/>
        <v>42.81596770637089</v>
      </c>
      <c r="AL36" s="16">
        <f t="shared" si="7"/>
        <v>0.27630506685437095</v>
      </c>
      <c r="AN36" s="78">
        <v>16</v>
      </c>
      <c r="AO36" s="78">
        <v>18</v>
      </c>
      <c r="AP36" s="217">
        <v>21.76</v>
      </c>
      <c r="AQ36" s="217">
        <v>24.48</v>
      </c>
      <c r="AR36" s="207">
        <v>0.36</v>
      </c>
      <c r="AS36" s="78">
        <f t="shared" si="8"/>
        <v>21.216</v>
      </c>
      <c r="AT36" s="78">
        <f t="shared" si="8"/>
        <v>23.868000000000002</v>
      </c>
      <c r="AU36" s="16">
        <f t="shared" si="9"/>
        <v>0.32600000000000007</v>
      </c>
      <c r="AW36" s="79">
        <v>18</v>
      </c>
      <c r="AX36" s="79">
        <v>21</v>
      </c>
      <c r="AY36" s="218">
        <v>26.46</v>
      </c>
      <c r="AZ36" s="218">
        <v>30.869999999999997</v>
      </c>
      <c r="BA36" s="207">
        <f t="shared" si="10"/>
        <v>0.47</v>
      </c>
      <c r="BB36" s="79">
        <f t="shared" si="11"/>
        <v>25.137</v>
      </c>
      <c r="BC36" s="79">
        <f t="shared" si="11"/>
        <v>29.326499999999996</v>
      </c>
      <c r="BD36" s="16">
        <f t="shared" si="12"/>
        <v>0.39649999999999985</v>
      </c>
      <c r="BF36" s="380" t="s">
        <v>387</v>
      </c>
      <c r="BG36" s="381"/>
      <c r="BH36" s="381"/>
      <c r="BI36" s="381"/>
      <c r="BJ36" s="381"/>
      <c r="BK36" s="381"/>
      <c r="BL36" s="381"/>
      <c r="BM36" s="382"/>
      <c r="BO36" s="82">
        <v>15</v>
      </c>
      <c r="BP36" s="82">
        <v>19</v>
      </c>
      <c r="BQ36" s="220">
        <v>20.25</v>
      </c>
      <c r="BR36" s="220">
        <v>25.65</v>
      </c>
      <c r="BS36" s="286">
        <f t="shared" si="0"/>
        <v>0.34999999999999987</v>
      </c>
      <c r="BT36" s="82">
        <f t="shared" si="15"/>
        <v>19.94625</v>
      </c>
      <c r="BU36" s="82">
        <f t="shared" si="15"/>
        <v>25.265249999999998</v>
      </c>
      <c r="BV36" s="16">
        <f t="shared" si="16"/>
        <v>0.32975</v>
      </c>
      <c r="BX36" s="84">
        <v>14.5</v>
      </c>
      <c r="BY36" s="84">
        <v>25</v>
      </c>
      <c r="BZ36" s="221">
        <v>20.16</v>
      </c>
      <c r="CA36" s="221">
        <v>34.75</v>
      </c>
      <c r="CB36" s="207">
        <f t="shared" si="1"/>
        <v>0.39012658227848096</v>
      </c>
      <c r="CC36" s="84">
        <f t="shared" si="17"/>
        <v>19.9584</v>
      </c>
      <c r="CD36" s="84">
        <f t="shared" si="17"/>
        <v>34.4025</v>
      </c>
      <c r="CE36" s="16">
        <f t="shared" si="18"/>
        <v>0.3762253164556961</v>
      </c>
      <c r="CG36" s="258">
        <v>16</v>
      </c>
      <c r="CH36" s="258">
        <v>23</v>
      </c>
      <c r="CI36" s="222">
        <v>21.68</v>
      </c>
      <c r="CJ36" s="222">
        <v>31.165</v>
      </c>
      <c r="CK36" s="207">
        <f t="shared" si="24"/>
        <v>0.355</v>
      </c>
      <c r="CL36" s="85">
        <f t="shared" si="25"/>
        <v>21.3548</v>
      </c>
      <c r="CM36" s="85">
        <f t="shared" si="25"/>
        <v>30.697525</v>
      </c>
      <c r="CN36" s="16">
        <f t="shared" si="26"/>
        <v>0.33467499999999983</v>
      </c>
      <c r="CP36" s="208">
        <v>15.400000000000002</v>
      </c>
      <c r="CQ36" s="208">
        <v>24.73</v>
      </c>
      <c r="CR36" s="208">
        <v>21.560000000000002</v>
      </c>
      <c r="CS36" s="208">
        <v>34.622</v>
      </c>
      <c r="CT36" s="207">
        <v>0.4</v>
      </c>
      <c r="CV36" s="87">
        <v>24</v>
      </c>
      <c r="CW36" s="87">
        <v>27</v>
      </c>
      <c r="CX36" s="87">
        <f t="shared" si="19"/>
        <v>31.68</v>
      </c>
      <c r="CY36" s="87">
        <f t="shared" si="19"/>
        <v>35.64</v>
      </c>
      <c r="CZ36" s="16">
        <f t="shared" si="20"/>
        <v>0.31999999999999984</v>
      </c>
      <c r="DA36" s="87">
        <f t="shared" si="27"/>
        <v>30.096</v>
      </c>
      <c r="DB36" s="87">
        <f t="shared" si="27"/>
        <v>33.858000000000004</v>
      </c>
      <c r="DC36" s="16">
        <f t="shared" si="28"/>
        <v>0.2540000000000002</v>
      </c>
    </row>
    <row r="37" spans="1:107" ht="14.25">
      <c r="A37" s="3" t="s">
        <v>83</v>
      </c>
      <c r="B37" s="67"/>
      <c r="C37" s="67"/>
      <c r="D37" s="67"/>
      <c r="E37" s="67"/>
      <c r="F37" s="16"/>
      <c r="H37" s="70">
        <v>18</v>
      </c>
      <c r="I37" s="70">
        <v>29</v>
      </c>
      <c r="J37" s="209">
        <f t="shared" si="21"/>
        <v>24.12</v>
      </c>
      <c r="K37" s="209">
        <f t="shared" si="21"/>
        <v>38.86</v>
      </c>
      <c r="L37" s="207">
        <v>0.34</v>
      </c>
      <c r="M37" s="70">
        <f t="shared" si="2"/>
        <v>23.758200000000002</v>
      </c>
      <c r="N37" s="70">
        <f t="shared" si="2"/>
        <v>38.2771</v>
      </c>
      <c r="O37" s="16">
        <f t="shared" si="3"/>
        <v>0.3199000000000001</v>
      </c>
      <c r="Q37" s="69">
        <v>16</v>
      </c>
      <c r="R37" s="69">
        <v>21.5</v>
      </c>
      <c r="S37" s="214">
        <v>21.59</v>
      </c>
      <c r="T37" s="214">
        <v>29.01</v>
      </c>
      <c r="U37" s="207">
        <v>0.3493</v>
      </c>
      <c r="V37" s="69">
        <f t="shared" si="22"/>
        <v>21.432000000000002</v>
      </c>
      <c r="W37" s="69">
        <f t="shared" si="23"/>
        <v>28.79925</v>
      </c>
      <c r="X37" s="16">
        <v>0.3395</v>
      </c>
      <c r="Z37" s="215">
        <v>25.897999999999996</v>
      </c>
      <c r="AA37" s="215">
        <v>36.765499999999996</v>
      </c>
      <c r="AB37" s="215">
        <v>34.89293121530697</v>
      </c>
      <c r="AC37" s="215">
        <v>49.31092298359965</v>
      </c>
      <c r="AD37" s="207">
        <v>0.3437</v>
      </c>
      <c r="AE37" s="257">
        <v>18</v>
      </c>
      <c r="AF37" s="257">
        <v>36.765499999999996</v>
      </c>
      <c r="AG37" s="215">
        <f t="shared" si="4"/>
        <v>24.1866</v>
      </c>
      <c r="AH37" s="215">
        <v>49.31092298359965</v>
      </c>
      <c r="AI37" s="207">
        <f t="shared" si="5"/>
        <v>0.3420405726890041</v>
      </c>
      <c r="AJ37" s="72">
        <f t="shared" si="6"/>
        <v>22.977269999999997</v>
      </c>
      <c r="AK37" s="72">
        <f t="shared" si="6"/>
        <v>46.84537683441967</v>
      </c>
      <c r="AL37" s="16">
        <f t="shared" si="7"/>
        <v>0.27493854405455376</v>
      </c>
      <c r="AN37" s="78">
        <v>18</v>
      </c>
      <c r="AO37" s="78">
        <v>20</v>
      </c>
      <c r="AP37" s="217">
        <v>24.48</v>
      </c>
      <c r="AQ37" s="217">
        <v>27.2</v>
      </c>
      <c r="AR37" s="207">
        <v>0.36</v>
      </c>
      <c r="AS37" s="78">
        <f t="shared" si="8"/>
        <v>23.868000000000002</v>
      </c>
      <c r="AT37" s="78">
        <f t="shared" si="8"/>
        <v>26.52</v>
      </c>
      <c r="AU37" s="16">
        <f t="shared" si="9"/>
        <v>0.32600000000000007</v>
      </c>
      <c r="AW37" s="79">
        <v>20</v>
      </c>
      <c r="AX37" s="79">
        <v>23</v>
      </c>
      <c r="AY37" s="218">
        <v>29.4</v>
      </c>
      <c r="AZ37" s="218">
        <v>33.81</v>
      </c>
      <c r="BA37" s="207">
        <f t="shared" si="10"/>
        <v>0.47</v>
      </c>
      <c r="BB37" s="79">
        <f t="shared" si="11"/>
        <v>27.93</v>
      </c>
      <c r="BC37" s="79">
        <f t="shared" si="11"/>
        <v>32.1195</v>
      </c>
      <c r="BD37" s="16">
        <f t="shared" si="12"/>
        <v>0.3965000000000001</v>
      </c>
      <c r="BF37" s="380" t="s">
        <v>387</v>
      </c>
      <c r="BG37" s="381"/>
      <c r="BH37" s="381"/>
      <c r="BI37" s="381"/>
      <c r="BJ37" s="381"/>
      <c r="BK37" s="381"/>
      <c r="BL37" s="381"/>
      <c r="BM37" s="382"/>
      <c r="BO37" s="82">
        <v>16.5</v>
      </c>
      <c r="BP37" s="82">
        <v>20</v>
      </c>
      <c r="BQ37" s="220">
        <v>22.28</v>
      </c>
      <c r="BR37" s="220">
        <v>27</v>
      </c>
      <c r="BS37" s="286">
        <f t="shared" si="0"/>
        <v>0.3501369863013699</v>
      </c>
      <c r="BT37" s="82">
        <f t="shared" si="15"/>
        <v>21.945800000000002</v>
      </c>
      <c r="BU37" s="82">
        <f t="shared" si="15"/>
        <v>26.595</v>
      </c>
      <c r="BV37" s="16">
        <f t="shared" si="16"/>
        <v>0.3298849315068495</v>
      </c>
      <c r="BX37" s="84">
        <v>17</v>
      </c>
      <c r="BY37" s="84">
        <v>28</v>
      </c>
      <c r="BZ37" s="221">
        <v>23.63</v>
      </c>
      <c r="CA37" s="221">
        <v>38.92</v>
      </c>
      <c r="CB37" s="207">
        <f t="shared" si="1"/>
        <v>0.3899999999999999</v>
      </c>
      <c r="CC37" s="84">
        <f t="shared" si="17"/>
        <v>23.3937</v>
      </c>
      <c r="CD37" s="84">
        <f t="shared" si="17"/>
        <v>38.5308</v>
      </c>
      <c r="CE37" s="16">
        <f t="shared" si="18"/>
        <v>0.3760999999999999</v>
      </c>
      <c r="CG37" s="258">
        <v>18.55</v>
      </c>
      <c r="CH37" s="258">
        <v>27.75</v>
      </c>
      <c r="CI37" s="222">
        <v>25.13525</v>
      </c>
      <c r="CJ37" s="222">
        <v>37.60125</v>
      </c>
      <c r="CK37" s="207">
        <f t="shared" si="24"/>
        <v>0.355</v>
      </c>
      <c r="CL37" s="85">
        <f t="shared" si="25"/>
        <v>24.75822125</v>
      </c>
      <c r="CM37" s="85">
        <f t="shared" si="25"/>
        <v>37.03723125</v>
      </c>
      <c r="CN37" s="16">
        <f t="shared" si="26"/>
        <v>0.33467500000000006</v>
      </c>
      <c r="CP37" s="208">
        <v>17.5</v>
      </c>
      <c r="CQ37" s="208">
        <v>29.15</v>
      </c>
      <c r="CR37" s="208">
        <v>24.5</v>
      </c>
      <c r="CS37" s="208">
        <v>40.809999999999995</v>
      </c>
      <c r="CT37" s="207">
        <v>0.4</v>
      </c>
      <c r="CV37" s="87">
        <v>27</v>
      </c>
      <c r="CW37" s="87">
        <v>30</v>
      </c>
      <c r="CX37" s="87">
        <f t="shared" si="19"/>
        <v>35.64</v>
      </c>
      <c r="CY37" s="87">
        <f t="shared" si="19"/>
        <v>39.6</v>
      </c>
      <c r="CZ37" s="16">
        <f t="shared" si="20"/>
        <v>0.32000000000000006</v>
      </c>
      <c r="DA37" s="87">
        <f t="shared" si="27"/>
        <v>33.858000000000004</v>
      </c>
      <c r="DB37" s="87">
        <f t="shared" si="27"/>
        <v>37.620000000000005</v>
      </c>
      <c r="DC37" s="16">
        <f t="shared" si="28"/>
        <v>0.2540000000000002</v>
      </c>
    </row>
    <row r="38" spans="1:107" ht="14.25">
      <c r="A38" s="6" t="s">
        <v>84</v>
      </c>
      <c r="B38" s="67"/>
      <c r="C38" s="67"/>
      <c r="D38" s="67"/>
      <c r="E38" s="67"/>
      <c r="F38" s="16"/>
      <c r="H38" s="70">
        <v>20</v>
      </c>
      <c r="I38" s="70">
        <v>34</v>
      </c>
      <c r="J38" s="209">
        <f t="shared" si="21"/>
        <v>26.8</v>
      </c>
      <c r="K38" s="209">
        <f t="shared" si="21"/>
        <v>45.56</v>
      </c>
      <c r="L38" s="207">
        <v>0.34</v>
      </c>
      <c r="M38" s="70">
        <f t="shared" si="2"/>
        <v>26.398</v>
      </c>
      <c r="N38" s="70">
        <f t="shared" si="2"/>
        <v>44.8766</v>
      </c>
      <c r="O38" s="16">
        <f t="shared" si="3"/>
        <v>0.3199000000000001</v>
      </c>
      <c r="Q38" s="69">
        <v>18</v>
      </c>
      <c r="R38" s="69">
        <v>23.5</v>
      </c>
      <c r="S38" s="214">
        <v>24.29</v>
      </c>
      <c r="T38" s="214">
        <v>31.71</v>
      </c>
      <c r="U38" s="207">
        <v>0.3494</v>
      </c>
      <c r="V38" s="69">
        <f t="shared" si="22"/>
        <v>24.111</v>
      </c>
      <c r="W38" s="69">
        <f t="shared" si="23"/>
        <v>31.478250000000003</v>
      </c>
      <c r="X38" s="16">
        <v>0.3395</v>
      </c>
      <c r="Z38" s="215">
        <v>28.025499999999997</v>
      </c>
      <c r="AA38" s="215">
        <v>39.893499999999996</v>
      </c>
      <c r="AB38" s="215">
        <v>37.715501032380146</v>
      </c>
      <c r="AC38" s="215">
        <v>53.46086347140453</v>
      </c>
      <c r="AD38" s="207">
        <v>0.3424</v>
      </c>
      <c r="AE38" s="257">
        <v>21</v>
      </c>
      <c r="AF38" s="257">
        <v>39.893499999999996</v>
      </c>
      <c r="AG38" s="215">
        <f t="shared" si="4"/>
        <v>28.1904</v>
      </c>
      <c r="AH38" s="215">
        <v>53.46086347140453</v>
      </c>
      <c r="AI38" s="207">
        <f t="shared" si="5"/>
        <v>0.3408863585013924</v>
      </c>
      <c r="AJ38" s="72">
        <f t="shared" si="6"/>
        <v>26.78088</v>
      </c>
      <c r="AK38" s="72">
        <f t="shared" si="6"/>
        <v>50.7878202978343</v>
      </c>
      <c r="AL38" s="16">
        <f t="shared" si="7"/>
        <v>0.27384204057632267</v>
      </c>
      <c r="AN38" s="78">
        <v>20</v>
      </c>
      <c r="AO38" s="78">
        <v>22</v>
      </c>
      <c r="AP38" s="217">
        <v>27.2</v>
      </c>
      <c r="AQ38" s="217">
        <v>29.92</v>
      </c>
      <c r="AR38" s="207">
        <v>0.36</v>
      </c>
      <c r="AS38" s="78">
        <f t="shared" si="8"/>
        <v>26.52</v>
      </c>
      <c r="AT38" s="78">
        <f t="shared" si="8"/>
        <v>29.172</v>
      </c>
      <c r="AU38" s="16">
        <f t="shared" si="9"/>
        <v>0.32600000000000007</v>
      </c>
      <c r="AW38" s="79">
        <v>22</v>
      </c>
      <c r="AX38" s="79">
        <v>25</v>
      </c>
      <c r="AY38" s="218">
        <v>32.34</v>
      </c>
      <c r="AZ38" s="218">
        <v>36.75</v>
      </c>
      <c r="BA38" s="207">
        <f t="shared" si="10"/>
        <v>0.47</v>
      </c>
      <c r="BB38" s="79">
        <f t="shared" si="11"/>
        <v>30.723000000000003</v>
      </c>
      <c r="BC38" s="79">
        <f t="shared" si="11"/>
        <v>34.9125</v>
      </c>
      <c r="BD38" s="16">
        <f t="shared" si="12"/>
        <v>0.3965000000000001</v>
      </c>
      <c r="BF38" s="380" t="s">
        <v>387</v>
      </c>
      <c r="BG38" s="381"/>
      <c r="BH38" s="381"/>
      <c r="BI38" s="381"/>
      <c r="BJ38" s="381"/>
      <c r="BK38" s="381"/>
      <c r="BL38" s="381"/>
      <c r="BM38" s="382"/>
      <c r="BO38" s="82">
        <v>17.5</v>
      </c>
      <c r="BP38" s="82">
        <v>22</v>
      </c>
      <c r="BQ38" s="220">
        <v>23.63</v>
      </c>
      <c r="BR38" s="220">
        <v>29.7</v>
      </c>
      <c r="BS38" s="286">
        <f t="shared" si="0"/>
        <v>0.3501265822784809</v>
      </c>
      <c r="BT38" s="82">
        <f t="shared" si="15"/>
        <v>23.27555</v>
      </c>
      <c r="BU38" s="82">
        <f t="shared" si="15"/>
        <v>29.2545</v>
      </c>
      <c r="BV38" s="16">
        <f t="shared" si="16"/>
        <v>0.3298746835443038</v>
      </c>
      <c r="BX38" s="84">
        <v>20</v>
      </c>
      <c r="BY38" s="84">
        <v>34</v>
      </c>
      <c r="BZ38" s="221">
        <v>29</v>
      </c>
      <c r="CA38" s="221">
        <v>49.3</v>
      </c>
      <c r="CB38" s="207">
        <f t="shared" si="1"/>
        <v>0.44999999999999996</v>
      </c>
      <c r="CC38" s="84">
        <f t="shared" si="17"/>
        <v>28.71</v>
      </c>
      <c r="CD38" s="84">
        <f t="shared" si="17"/>
        <v>48.806999999999995</v>
      </c>
      <c r="CE38" s="16">
        <f t="shared" si="18"/>
        <v>0.4355</v>
      </c>
      <c r="CG38" s="258">
        <v>21.3</v>
      </c>
      <c r="CH38" s="258">
        <v>31.8</v>
      </c>
      <c r="CI38" s="222">
        <v>28.8615</v>
      </c>
      <c r="CJ38" s="222">
        <v>43.089</v>
      </c>
      <c r="CK38" s="207">
        <f t="shared" si="24"/>
        <v>0.355</v>
      </c>
      <c r="CL38" s="85">
        <f t="shared" si="25"/>
        <v>28.4285775</v>
      </c>
      <c r="CM38" s="85">
        <f t="shared" si="25"/>
        <v>42.442665</v>
      </c>
      <c r="CN38" s="16">
        <f t="shared" si="26"/>
        <v>0.33467499999999983</v>
      </c>
      <c r="CP38" s="208">
        <v>19.8</v>
      </c>
      <c r="CQ38" s="208">
        <v>32.15</v>
      </c>
      <c r="CR38" s="208">
        <v>27.72</v>
      </c>
      <c r="CS38" s="208">
        <v>45.01</v>
      </c>
      <c r="CT38" s="207">
        <v>0.4</v>
      </c>
      <c r="CV38" s="87">
        <v>30</v>
      </c>
      <c r="CW38" s="87">
        <v>36</v>
      </c>
      <c r="CX38" s="87">
        <f t="shared" si="19"/>
        <v>39.6</v>
      </c>
      <c r="CY38" s="87">
        <f t="shared" si="19"/>
        <v>47.52</v>
      </c>
      <c r="CZ38" s="16">
        <f t="shared" si="20"/>
        <v>0.32000000000000006</v>
      </c>
      <c r="DA38" s="87">
        <f t="shared" si="27"/>
        <v>37.620000000000005</v>
      </c>
      <c r="DB38" s="87">
        <f t="shared" si="27"/>
        <v>45.144000000000005</v>
      </c>
      <c r="DC38" s="16">
        <f t="shared" si="28"/>
        <v>0.2540000000000002</v>
      </c>
    </row>
    <row r="39" spans="1:107" ht="14.25">
      <c r="A39" s="3" t="s">
        <v>85</v>
      </c>
      <c r="B39" s="67"/>
      <c r="C39" s="67"/>
      <c r="D39" s="67"/>
      <c r="E39" s="67"/>
      <c r="F39" s="16"/>
      <c r="H39" s="70">
        <v>15</v>
      </c>
      <c r="I39" s="70">
        <v>20</v>
      </c>
      <c r="J39" s="209">
        <f t="shared" si="21"/>
        <v>20.1</v>
      </c>
      <c r="K39" s="209">
        <f t="shared" si="21"/>
        <v>26.8</v>
      </c>
      <c r="L39" s="207">
        <v>0.34</v>
      </c>
      <c r="M39" s="70">
        <f t="shared" si="2"/>
        <v>19.7985</v>
      </c>
      <c r="N39" s="70">
        <f t="shared" si="2"/>
        <v>26.398</v>
      </c>
      <c r="O39" s="16">
        <f t="shared" si="3"/>
        <v>0.3199000000000001</v>
      </c>
      <c r="Q39" s="69">
        <v>40</v>
      </c>
      <c r="R39" s="69">
        <v>60</v>
      </c>
      <c r="S39" s="214">
        <v>53.98</v>
      </c>
      <c r="T39" s="214">
        <v>80.97</v>
      </c>
      <c r="U39" s="207">
        <v>0.3495</v>
      </c>
      <c r="V39" s="69">
        <f t="shared" si="22"/>
        <v>53.58</v>
      </c>
      <c r="W39" s="69">
        <f t="shared" si="23"/>
        <v>80.37</v>
      </c>
      <c r="X39" s="16">
        <v>0.3395</v>
      </c>
      <c r="Z39" s="215">
        <v>40.25</v>
      </c>
      <c r="AA39" s="215">
        <v>45.137499999999996</v>
      </c>
      <c r="AB39" s="215">
        <v>53.93</v>
      </c>
      <c r="AC39" s="215">
        <v>60.41811664213624</v>
      </c>
      <c r="AD39" s="207">
        <v>0.3392</v>
      </c>
      <c r="AE39" s="257">
        <v>25</v>
      </c>
      <c r="AF39" s="257">
        <v>45.137499999999996</v>
      </c>
      <c r="AG39" s="215">
        <f t="shared" si="4"/>
        <v>33.480000000000004</v>
      </c>
      <c r="AH39" s="215">
        <v>60.41811664213624</v>
      </c>
      <c r="AI39" s="207">
        <f t="shared" si="5"/>
        <v>0.33877193572819486</v>
      </c>
      <c r="AJ39" s="72">
        <f t="shared" si="6"/>
        <v>31.806000000000004</v>
      </c>
      <c r="AK39" s="72">
        <f t="shared" si="6"/>
        <v>57.39721081002943</v>
      </c>
      <c r="AL39" s="16">
        <f t="shared" si="7"/>
        <v>0.2718333389417851</v>
      </c>
      <c r="AN39" s="78">
        <v>18</v>
      </c>
      <c r="AO39" s="78">
        <v>20</v>
      </c>
      <c r="AP39" s="217">
        <v>24.48</v>
      </c>
      <c r="AQ39" s="217">
        <v>27.2</v>
      </c>
      <c r="AR39" s="207">
        <v>0.36</v>
      </c>
      <c r="AS39" s="78">
        <f t="shared" si="8"/>
        <v>23.868000000000002</v>
      </c>
      <c r="AT39" s="78">
        <f t="shared" si="8"/>
        <v>26.52</v>
      </c>
      <c r="AU39" s="16">
        <f t="shared" si="9"/>
        <v>0.32600000000000007</v>
      </c>
      <c r="AW39" s="79">
        <v>16</v>
      </c>
      <c r="AX39" s="79">
        <v>20</v>
      </c>
      <c r="AY39" s="218">
        <v>23.52</v>
      </c>
      <c r="AZ39" s="218">
        <v>29.4</v>
      </c>
      <c r="BA39" s="207">
        <f t="shared" si="10"/>
        <v>0.47</v>
      </c>
      <c r="BB39" s="79">
        <f t="shared" si="11"/>
        <v>22.344</v>
      </c>
      <c r="BC39" s="79">
        <f t="shared" si="11"/>
        <v>27.93</v>
      </c>
      <c r="BD39" s="16">
        <f t="shared" si="12"/>
        <v>0.3965000000000001</v>
      </c>
      <c r="BF39" s="380" t="s">
        <v>387</v>
      </c>
      <c r="BG39" s="381"/>
      <c r="BH39" s="381"/>
      <c r="BI39" s="381"/>
      <c r="BJ39" s="381"/>
      <c r="BK39" s="381"/>
      <c r="BL39" s="381"/>
      <c r="BM39" s="382"/>
      <c r="BO39" s="82">
        <v>17</v>
      </c>
      <c r="BP39" s="82">
        <v>23</v>
      </c>
      <c r="BQ39" s="220">
        <v>22.95</v>
      </c>
      <c r="BR39" s="220">
        <v>31.05</v>
      </c>
      <c r="BS39" s="286">
        <f t="shared" si="0"/>
        <v>0.3500000000000001</v>
      </c>
      <c r="BT39" s="82">
        <f t="shared" si="15"/>
        <v>22.60575</v>
      </c>
      <c r="BU39" s="82">
        <f t="shared" si="15"/>
        <v>30.58425</v>
      </c>
      <c r="BV39" s="16">
        <f t="shared" si="16"/>
        <v>0.32975</v>
      </c>
      <c r="BX39" s="84">
        <v>20</v>
      </c>
      <c r="BY39" s="84">
        <v>30</v>
      </c>
      <c r="BZ39" s="221">
        <v>27.8</v>
      </c>
      <c r="CA39" s="221">
        <v>41.7</v>
      </c>
      <c r="CB39" s="207">
        <f t="shared" si="1"/>
        <v>0.3899999999999999</v>
      </c>
      <c r="CC39" s="84">
        <f t="shared" si="17"/>
        <v>27.522000000000002</v>
      </c>
      <c r="CD39" s="84">
        <f t="shared" si="17"/>
        <v>41.283</v>
      </c>
      <c r="CE39" s="16">
        <f t="shared" si="18"/>
        <v>0.3761000000000001</v>
      </c>
      <c r="CG39" s="258">
        <v>15</v>
      </c>
      <c r="CH39" s="258">
        <v>18.1</v>
      </c>
      <c r="CI39" s="222">
        <v>20.325</v>
      </c>
      <c r="CJ39" s="222">
        <v>24.5255</v>
      </c>
      <c r="CK39" s="207">
        <f t="shared" si="24"/>
        <v>0.35499999999999976</v>
      </c>
      <c r="CL39" s="85">
        <f t="shared" si="25"/>
        <v>20.020125</v>
      </c>
      <c r="CM39" s="85">
        <f t="shared" si="25"/>
        <v>24.1576175</v>
      </c>
      <c r="CN39" s="16">
        <f t="shared" si="26"/>
        <v>0.33467500000000006</v>
      </c>
      <c r="CP39" s="208"/>
      <c r="CQ39" s="208"/>
      <c r="CR39" s="208"/>
      <c r="CS39" s="208"/>
      <c r="CT39" s="207"/>
      <c r="CV39" s="87">
        <v>14</v>
      </c>
      <c r="CW39" s="87">
        <v>17</v>
      </c>
      <c r="CX39" s="87">
        <f t="shared" si="19"/>
        <v>18.48</v>
      </c>
      <c r="CY39" s="87">
        <f t="shared" si="19"/>
        <v>22.44</v>
      </c>
      <c r="CZ39" s="16">
        <f t="shared" si="20"/>
        <v>0.32000000000000006</v>
      </c>
      <c r="DA39" s="87">
        <f t="shared" si="27"/>
        <v>17.556</v>
      </c>
      <c r="DB39" s="87">
        <f t="shared" si="27"/>
        <v>21.318</v>
      </c>
      <c r="DC39" s="16">
        <f t="shared" si="28"/>
        <v>0.254</v>
      </c>
    </row>
    <row r="40" spans="1:107" ht="14.25">
      <c r="A40" s="268" t="s">
        <v>86</v>
      </c>
      <c r="B40" s="354"/>
      <c r="C40" s="355"/>
      <c r="D40" s="355"/>
      <c r="E40" s="355"/>
      <c r="F40" s="356"/>
      <c r="H40" s="354"/>
      <c r="I40" s="355"/>
      <c r="J40" s="355"/>
      <c r="K40" s="355"/>
      <c r="L40" s="356"/>
      <c r="M40" s="204"/>
      <c r="N40" s="204"/>
      <c r="O40" s="194"/>
      <c r="Q40" s="354"/>
      <c r="R40" s="355"/>
      <c r="S40" s="355"/>
      <c r="T40" s="355"/>
      <c r="U40" s="356"/>
      <c r="V40" s="204"/>
      <c r="W40" s="204"/>
      <c r="X40" s="194"/>
      <c r="Z40" s="424"/>
      <c r="AA40" s="424"/>
      <c r="AB40" s="424"/>
      <c r="AC40" s="424"/>
      <c r="AD40" s="424"/>
      <c r="AE40" s="372"/>
      <c r="AF40" s="372"/>
      <c r="AG40" s="372"/>
      <c r="AH40" s="372"/>
      <c r="AI40" s="372"/>
      <c r="AJ40" s="204"/>
      <c r="AK40" s="204"/>
      <c r="AL40" s="194"/>
      <c r="AN40" s="354"/>
      <c r="AO40" s="355"/>
      <c r="AP40" s="355"/>
      <c r="AQ40" s="355"/>
      <c r="AR40" s="355"/>
      <c r="AS40" s="355"/>
      <c r="AT40" s="355"/>
      <c r="AU40" s="356"/>
      <c r="AW40" s="354"/>
      <c r="AX40" s="355"/>
      <c r="AY40" s="355"/>
      <c r="AZ40" s="355"/>
      <c r="BA40" s="355"/>
      <c r="BB40" s="204"/>
      <c r="BC40" s="204"/>
      <c r="BD40" s="194"/>
      <c r="BF40" s="354"/>
      <c r="BG40" s="355"/>
      <c r="BH40" s="355"/>
      <c r="BI40" s="355"/>
      <c r="BJ40" s="355"/>
      <c r="BK40" s="204"/>
      <c r="BL40" s="204"/>
      <c r="BM40" s="194"/>
      <c r="BO40" s="321"/>
      <c r="BP40" s="322"/>
      <c r="BQ40" s="322"/>
      <c r="BR40" s="322"/>
      <c r="BS40" s="322"/>
      <c r="BT40" s="204"/>
      <c r="BU40" s="204"/>
      <c r="BV40" s="194"/>
      <c r="BX40" s="354"/>
      <c r="BY40" s="355"/>
      <c r="BZ40" s="355"/>
      <c r="CA40" s="355"/>
      <c r="CB40" s="355"/>
      <c r="CC40" s="204"/>
      <c r="CD40" s="204"/>
      <c r="CE40" s="194"/>
      <c r="CG40" s="354"/>
      <c r="CH40" s="355"/>
      <c r="CI40" s="355"/>
      <c r="CJ40" s="355"/>
      <c r="CK40" s="355"/>
      <c r="CL40" s="204"/>
      <c r="CM40" s="204"/>
      <c r="CN40" s="194"/>
      <c r="CP40" s="375"/>
      <c r="CQ40" s="376"/>
      <c r="CR40" s="376"/>
      <c r="CS40" s="376"/>
      <c r="CT40" s="402"/>
      <c r="CV40" s="354"/>
      <c r="CW40" s="355"/>
      <c r="CX40" s="355"/>
      <c r="CY40" s="355"/>
      <c r="CZ40" s="355"/>
      <c r="DA40" s="355"/>
      <c r="DB40" s="355"/>
      <c r="DC40" s="356"/>
    </row>
    <row r="41" spans="1:107" ht="14.25">
      <c r="A41" s="3" t="s">
        <v>371</v>
      </c>
      <c r="B41" s="67"/>
      <c r="C41" s="67"/>
      <c r="D41" s="67"/>
      <c r="E41" s="67"/>
      <c r="F41" s="16"/>
      <c r="H41" s="411" t="s">
        <v>387</v>
      </c>
      <c r="I41" s="412"/>
      <c r="J41" s="412"/>
      <c r="K41" s="412"/>
      <c r="L41" s="412"/>
      <c r="M41" s="412"/>
      <c r="N41" s="412"/>
      <c r="O41" s="413"/>
      <c r="Q41" s="69">
        <v>18</v>
      </c>
      <c r="R41" s="69">
        <v>25</v>
      </c>
      <c r="S41" s="214">
        <v>24.82</v>
      </c>
      <c r="T41" s="214">
        <v>33.72</v>
      </c>
      <c r="U41" s="207">
        <v>0.3495</v>
      </c>
      <c r="V41" s="69">
        <f aca="true" t="shared" si="29" ref="V41:V53">Q41+(Q41*X41)</f>
        <v>24.111</v>
      </c>
      <c r="W41" s="69">
        <f aca="true" t="shared" si="30" ref="W41:W53">R41+(R41*X41)</f>
        <v>33.4875</v>
      </c>
      <c r="X41" s="16">
        <v>0.3395</v>
      </c>
      <c r="Z41" s="215">
        <v>12</v>
      </c>
      <c r="AA41" s="215">
        <v>15</v>
      </c>
      <c r="AB41" s="215">
        <v>16.08</v>
      </c>
      <c r="AC41" s="215">
        <v>20.1</v>
      </c>
      <c r="AD41" s="207">
        <v>0.3622</v>
      </c>
      <c r="AE41" s="257">
        <v>12</v>
      </c>
      <c r="AF41" s="257">
        <v>15</v>
      </c>
      <c r="AG41" s="215">
        <f aca="true" t="shared" si="31" ref="AG41:AG50">(AE41*AD41)+AE41</f>
        <v>16.3464</v>
      </c>
      <c r="AH41" s="215">
        <v>20.1</v>
      </c>
      <c r="AI41" s="207">
        <f aca="true" t="shared" si="32" ref="AI41:AI50">((AG41+AH41)/(AE41+AF41)-1)</f>
        <v>0.34986666666666655</v>
      </c>
      <c r="AJ41" s="72">
        <f aca="true" t="shared" si="33" ref="AJ41:AK50">AG41-(AG41*0.05)</f>
        <v>15.529079999999999</v>
      </c>
      <c r="AK41" s="72">
        <f t="shared" si="33"/>
        <v>19.095000000000002</v>
      </c>
      <c r="AL41" s="16">
        <f aca="true" t="shared" si="34" ref="AL41:AL50">(AJ41+AK41)/(AE41+AF41)-1</f>
        <v>0.28237333333333337</v>
      </c>
      <c r="AN41" s="383" t="s">
        <v>387</v>
      </c>
      <c r="AO41" s="384"/>
      <c r="AP41" s="384"/>
      <c r="AQ41" s="384"/>
      <c r="AR41" s="384"/>
      <c r="AS41" s="384"/>
      <c r="AT41" s="384"/>
      <c r="AU41" s="385"/>
      <c r="AW41" s="377" t="s">
        <v>387</v>
      </c>
      <c r="AX41" s="378"/>
      <c r="AY41" s="378"/>
      <c r="AZ41" s="378"/>
      <c r="BA41" s="378"/>
      <c r="BB41" s="378"/>
      <c r="BC41" s="378"/>
      <c r="BD41" s="379"/>
      <c r="BF41" s="380" t="s">
        <v>387</v>
      </c>
      <c r="BG41" s="381"/>
      <c r="BH41" s="381"/>
      <c r="BI41" s="381"/>
      <c r="BJ41" s="381"/>
      <c r="BK41" s="381"/>
      <c r="BL41" s="381"/>
      <c r="BM41" s="382"/>
      <c r="BO41" s="392" t="s">
        <v>387</v>
      </c>
      <c r="BP41" s="393"/>
      <c r="BQ41" s="393"/>
      <c r="BR41" s="393"/>
      <c r="BS41" s="393"/>
      <c r="BT41" s="393"/>
      <c r="BU41" s="393"/>
      <c r="BV41" s="394"/>
      <c r="BX41" s="84">
        <v>15</v>
      </c>
      <c r="BY41" s="84">
        <v>26.5</v>
      </c>
      <c r="BZ41" s="221">
        <v>21</v>
      </c>
      <c r="CA41" s="221">
        <v>37.1</v>
      </c>
      <c r="CB41" s="207">
        <f>((BZ41+CA41)/(BX41+BY41)-1)</f>
        <v>0.40000000000000013</v>
      </c>
      <c r="CC41" s="84">
        <f aca="true" t="shared" si="35" ref="CC41:CD53">BZ41-(BZ41*0.01)</f>
        <v>20.79</v>
      </c>
      <c r="CD41" s="84">
        <f t="shared" si="35"/>
        <v>36.729</v>
      </c>
      <c r="CE41" s="16">
        <f aca="true" t="shared" si="36" ref="CE41:CE53">(CC41+CD41)/(BX41+BY41)-1</f>
        <v>0.3859999999999999</v>
      </c>
      <c r="CG41" s="258">
        <v>11.5</v>
      </c>
      <c r="CH41" s="258">
        <v>16.4</v>
      </c>
      <c r="CI41" s="222">
        <v>15.58</v>
      </c>
      <c r="CJ41" s="222">
        <v>22.22</v>
      </c>
      <c r="CK41" s="207">
        <f>((CI41+CJ41)/(CG41+CH41)-1)</f>
        <v>0.35483870967741926</v>
      </c>
      <c r="CL41" s="85">
        <f aca="true" t="shared" si="37" ref="CL41:CM53">CI41-(CI41*0.015)</f>
        <v>15.3463</v>
      </c>
      <c r="CM41" s="85">
        <f t="shared" si="37"/>
        <v>21.886699999999998</v>
      </c>
      <c r="CN41" s="16">
        <f aca="true" t="shared" si="38" ref="CN41:CN53">(CL41+CM41)/(CG41+CH41)-1</f>
        <v>0.334516129032258</v>
      </c>
      <c r="CP41" s="208"/>
      <c r="CQ41" s="208"/>
      <c r="CR41" s="208"/>
      <c r="CS41" s="208"/>
      <c r="CT41" s="207"/>
      <c r="CV41" s="396" t="s">
        <v>387</v>
      </c>
      <c r="CW41" s="397"/>
      <c r="CX41" s="397"/>
      <c r="CY41" s="397"/>
      <c r="CZ41" s="397"/>
      <c r="DA41" s="397"/>
      <c r="DB41" s="397"/>
      <c r="DC41" s="398"/>
    </row>
    <row r="42" spans="1:107" ht="14.25">
      <c r="A42" s="3" t="s">
        <v>87</v>
      </c>
      <c r="B42" s="67"/>
      <c r="C42" s="67"/>
      <c r="D42" s="67"/>
      <c r="E42" s="67"/>
      <c r="F42" s="16"/>
      <c r="H42" s="70">
        <v>9</v>
      </c>
      <c r="I42" s="70">
        <v>12</v>
      </c>
      <c r="J42" s="209">
        <f>H42*1.34</f>
        <v>12.06</v>
      </c>
      <c r="K42" s="209">
        <f>I42*1.34</f>
        <v>16.080000000000002</v>
      </c>
      <c r="L42" s="207">
        <v>0.34</v>
      </c>
      <c r="M42" s="70">
        <f aca="true" t="shared" si="39" ref="M42:N50">J42-(J42*0.015)</f>
        <v>11.879100000000001</v>
      </c>
      <c r="N42" s="70">
        <f t="shared" si="39"/>
        <v>15.838800000000003</v>
      </c>
      <c r="O42" s="16">
        <f aca="true" t="shared" si="40" ref="O42:O50">(M42+N42)/(H42+I42)-1</f>
        <v>0.3199000000000001</v>
      </c>
      <c r="Q42" s="69">
        <v>9</v>
      </c>
      <c r="R42" s="69">
        <v>13</v>
      </c>
      <c r="S42" s="214">
        <v>12.15</v>
      </c>
      <c r="T42" s="214">
        <v>17.54</v>
      </c>
      <c r="U42" s="207">
        <v>0.3495</v>
      </c>
      <c r="V42" s="69">
        <f t="shared" si="29"/>
        <v>12.0555</v>
      </c>
      <c r="W42" s="69">
        <f t="shared" si="30"/>
        <v>17.4135</v>
      </c>
      <c r="X42" s="16">
        <v>0.3395</v>
      </c>
      <c r="Z42" s="215">
        <v>12.5235</v>
      </c>
      <c r="AA42" s="215">
        <v>15.743499999999997</v>
      </c>
      <c r="AB42" s="215">
        <v>17.10820944491169</v>
      </c>
      <c r="AC42" s="215">
        <v>21.397877737594612</v>
      </c>
      <c r="AD42" s="207">
        <v>0.3622</v>
      </c>
      <c r="AE42" s="257">
        <v>9</v>
      </c>
      <c r="AF42" s="257">
        <v>15.743499999999997</v>
      </c>
      <c r="AG42" s="215">
        <f t="shared" si="31"/>
        <v>12.2598</v>
      </c>
      <c r="AH42" s="215">
        <v>21.397877737594612</v>
      </c>
      <c r="AI42" s="207">
        <f t="shared" si="32"/>
        <v>0.36026341211205426</v>
      </c>
      <c r="AJ42" s="72">
        <f t="shared" si="33"/>
        <v>11.64681</v>
      </c>
      <c r="AK42" s="72">
        <f t="shared" si="33"/>
        <v>20.327983850714883</v>
      </c>
      <c r="AL42" s="16">
        <f t="shared" si="34"/>
        <v>0.2922502415064516</v>
      </c>
      <c r="AN42" s="78">
        <v>9</v>
      </c>
      <c r="AO42" s="78">
        <v>10.25</v>
      </c>
      <c r="AP42" s="217">
        <v>12.24</v>
      </c>
      <c r="AQ42" s="217">
        <v>13.94</v>
      </c>
      <c r="AR42" s="207">
        <v>0.36</v>
      </c>
      <c r="AS42" s="78">
        <f>AP42-(AP42*0.025)</f>
        <v>11.934000000000001</v>
      </c>
      <c r="AT42" s="78">
        <f>AQ42-(AQ42*0.025)</f>
        <v>13.5915</v>
      </c>
      <c r="AU42" s="16">
        <f aca="true" t="shared" si="41" ref="AU42:AU53">(AS42+AT42)/(AN42+AO42)-1</f>
        <v>0.32600000000000007</v>
      </c>
      <c r="AW42" s="377" t="s">
        <v>387</v>
      </c>
      <c r="AX42" s="378"/>
      <c r="AY42" s="378"/>
      <c r="AZ42" s="378"/>
      <c r="BA42" s="378"/>
      <c r="BB42" s="378"/>
      <c r="BC42" s="378"/>
      <c r="BD42" s="379"/>
      <c r="BF42" s="80">
        <v>9.5</v>
      </c>
      <c r="BG42" s="80">
        <v>12.5</v>
      </c>
      <c r="BH42" s="219">
        <v>12.83</v>
      </c>
      <c r="BI42" s="219">
        <v>16.88</v>
      </c>
      <c r="BJ42" s="207">
        <v>0.35</v>
      </c>
      <c r="BK42" s="80">
        <f aca="true" t="shared" si="42" ref="BK42:BL53">BH42-(BH42*0.025)</f>
        <v>12.50925</v>
      </c>
      <c r="BL42" s="80">
        <f t="shared" si="42"/>
        <v>16.458</v>
      </c>
      <c r="BM42" s="16">
        <f aca="true" t="shared" si="43" ref="BM42:BM53">(BK42+BL42)/(BF42+BG42)-1</f>
        <v>0.31669318181818173</v>
      </c>
      <c r="BO42" s="82">
        <v>10</v>
      </c>
      <c r="BP42" s="82">
        <v>12.5</v>
      </c>
      <c r="BQ42" s="220">
        <v>13.5</v>
      </c>
      <c r="BR42" s="220">
        <v>16.88</v>
      </c>
      <c r="BS42" s="286">
        <f>((BQ42+BR42)/(BO42+BP42)-1)</f>
        <v>0.3502222222222222</v>
      </c>
      <c r="BT42" s="82">
        <f aca="true" t="shared" si="44" ref="BT42:BU53">BQ42-(BQ42*0.015)</f>
        <v>13.2975</v>
      </c>
      <c r="BU42" s="82">
        <f t="shared" si="44"/>
        <v>16.6268</v>
      </c>
      <c r="BV42" s="16">
        <f aca="true" t="shared" si="45" ref="BV42:BV53">(BT42+BU42)/(BO42+BP42)-1</f>
        <v>0.32996888888888876</v>
      </c>
      <c r="BX42" s="84">
        <v>10</v>
      </c>
      <c r="BY42" s="84">
        <v>15</v>
      </c>
      <c r="BZ42" s="221">
        <v>14</v>
      </c>
      <c r="CA42" s="221">
        <v>21</v>
      </c>
      <c r="CB42" s="207">
        <f>((BZ42+CA42)/(BX42+BY42)-1)</f>
        <v>0.3999999999999999</v>
      </c>
      <c r="CC42" s="84">
        <f t="shared" si="35"/>
        <v>13.86</v>
      </c>
      <c r="CD42" s="84">
        <f t="shared" si="35"/>
        <v>20.79</v>
      </c>
      <c r="CE42" s="16">
        <f t="shared" si="36"/>
        <v>0.3859999999999999</v>
      </c>
      <c r="CG42" s="258">
        <v>9.5</v>
      </c>
      <c r="CH42" s="258">
        <v>10.3</v>
      </c>
      <c r="CI42" s="222">
        <v>13.015</v>
      </c>
      <c r="CJ42" s="222">
        <v>14.111000000000002</v>
      </c>
      <c r="CK42" s="207">
        <f>((CI42+CJ42)/(CG42+CH42)-1)</f>
        <v>0.3700000000000001</v>
      </c>
      <c r="CL42" s="85">
        <f t="shared" si="37"/>
        <v>12.819775</v>
      </c>
      <c r="CM42" s="85">
        <f t="shared" si="37"/>
        <v>13.899335000000002</v>
      </c>
      <c r="CN42" s="16">
        <f t="shared" si="38"/>
        <v>0.34945000000000004</v>
      </c>
      <c r="CP42" s="208"/>
      <c r="CQ42" s="208"/>
      <c r="CR42" s="208"/>
      <c r="CS42" s="208"/>
      <c r="CT42" s="207"/>
      <c r="CV42" s="87">
        <v>8.5</v>
      </c>
      <c r="CW42" s="87">
        <v>12</v>
      </c>
      <c r="CX42" s="87">
        <f>CV42*1.32</f>
        <v>11.22</v>
      </c>
      <c r="CY42" s="87">
        <f>CW42*1.32</f>
        <v>15.84</v>
      </c>
      <c r="CZ42" s="16">
        <f aca="true" t="shared" si="46" ref="CZ42:CZ53">((CX42+CY42)/(CV42+CW42)-1)</f>
        <v>0.32000000000000006</v>
      </c>
      <c r="DA42" s="87">
        <f aca="true" t="shared" si="47" ref="DA42:DB53">CX42-(CX42*0.05)</f>
        <v>10.659</v>
      </c>
      <c r="DB42" s="87">
        <f t="shared" si="47"/>
        <v>15.048</v>
      </c>
      <c r="DC42" s="16">
        <f aca="true" t="shared" si="48" ref="DC42:DC53">(DA42+DB42)/(CV42+CW42)-1</f>
        <v>0.254</v>
      </c>
    </row>
    <row r="43" spans="1:107" ht="14.25">
      <c r="A43" s="3" t="s">
        <v>309</v>
      </c>
      <c r="B43" s="67"/>
      <c r="C43" s="67"/>
      <c r="D43" s="67"/>
      <c r="E43" s="67"/>
      <c r="F43" s="16"/>
      <c r="H43" s="70">
        <v>25</v>
      </c>
      <c r="I43" s="70">
        <v>30</v>
      </c>
      <c r="J43" s="209">
        <f aca="true" t="shared" si="49" ref="J43:K53">H43*1.34</f>
        <v>33.5</v>
      </c>
      <c r="K43" s="209">
        <f t="shared" si="49"/>
        <v>40.2</v>
      </c>
      <c r="L43" s="207">
        <v>0.34</v>
      </c>
      <c r="M43" s="70">
        <f t="shared" si="39"/>
        <v>32.9975</v>
      </c>
      <c r="N43" s="70">
        <f t="shared" si="39"/>
        <v>39.597</v>
      </c>
      <c r="O43" s="16">
        <f t="shared" si="40"/>
        <v>0.3199000000000003</v>
      </c>
      <c r="Q43" s="69">
        <v>17</v>
      </c>
      <c r="R43" s="69">
        <v>22</v>
      </c>
      <c r="S43" s="214">
        <v>22.95</v>
      </c>
      <c r="T43" s="214">
        <v>29.7</v>
      </c>
      <c r="U43" s="207">
        <v>0.3495</v>
      </c>
      <c r="V43" s="69">
        <f t="shared" si="29"/>
        <v>22.7715</v>
      </c>
      <c r="W43" s="69">
        <f t="shared" si="30"/>
        <v>29.469</v>
      </c>
      <c r="X43" s="16">
        <v>0.3395</v>
      </c>
      <c r="Z43" s="215">
        <v>11</v>
      </c>
      <c r="AA43" s="215">
        <v>17</v>
      </c>
      <c r="AB43" s="215">
        <v>15.08</v>
      </c>
      <c r="AC43" s="215">
        <v>23.07</v>
      </c>
      <c r="AD43" s="207">
        <v>0.3622</v>
      </c>
      <c r="AE43" s="257">
        <v>11</v>
      </c>
      <c r="AF43" s="257">
        <v>17</v>
      </c>
      <c r="AG43" s="215">
        <f t="shared" si="31"/>
        <v>14.984200000000001</v>
      </c>
      <c r="AH43" s="215">
        <v>23.07</v>
      </c>
      <c r="AI43" s="207">
        <f t="shared" si="32"/>
        <v>0.3590785714285716</v>
      </c>
      <c r="AJ43" s="72">
        <f t="shared" si="33"/>
        <v>14.234990000000002</v>
      </c>
      <c r="AK43" s="72">
        <f t="shared" si="33"/>
        <v>21.9165</v>
      </c>
      <c r="AL43" s="16">
        <f t="shared" si="34"/>
        <v>0.291124642857143</v>
      </c>
      <c r="AN43" s="383" t="s">
        <v>387</v>
      </c>
      <c r="AO43" s="384"/>
      <c r="AP43" s="384"/>
      <c r="AQ43" s="384"/>
      <c r="AR43" s="384"/>
      <c r="AS43" s="384"/>
      <c r="AT43" s="384"/>
      <c r="AU43" s="385"/>
      <c r="AW43" s="377" t="s">
        <v>387</v>
      </c>
      <c r="AX43" s="378"/>
      <c r="AY43" s="378"/>
      <c r="AZ43" s="378"/>
      <c r="BA43" s="378"/>
      <c r="BB43" s="378"/>
      <c r="BC43" s="378"/>
      <c r="BD43" s="379"/>
      <c r="BF43" s="380" t="s">
        <v>387</v>
      </c>
      <c r="BG43" s="381"/>
      <c r="BH43" s="381"/>
      <c r="BI43" s="381"/>
      <c r="BJ43" s="381"/>
      <c r="BK43" s="381"/>
      <c r="BL43" s="381"/>
      <c r="BM43" s="382"/>
      <c r="BO43" s="392" t="s">
        <v>387</v>
      </c>
      <c r="BP43" s="393"/>
      <c r="BQ43" s="393"/>
      <c r="BR43" s="393"/>
      <c r="BS43" s="393"/>
      <c r="BT43" s="393"/>
      <c r="BU43" s="393"/>
      <c r="BV43" s="394"/>
      <c r="BX43" s="386" t="s">
        <v>387</v>
      </c>
      <c r="BY43" s="387"/>
      <c r="BZ43" s="387"/>
      <c r="CA43" s="387"/>
      <c r="CB43" s="387"/>
      <c r="CC43" s="387"/>
      <c r="CD43" s="387"/>
      <c r="CE43" s="388"/>
      <c r="CG43" s="258">
        <v>13.15</v>
      </c>
      <c r="CH43" s="258">
        <v>16.15</v>
      </c>
      <c r="CI43" s="222">
        <v>18.02</v>
      </c>
      <c r="CJ43" s="222">
        <v>22.13</v>
      </c>
      <c r="CK43" s="207">
        <f t="shared" si="24"/>
        <v>0.37030716723549495</v>
      </c>
      <c r="CL43" s="85">
        <f t="shared" si="37"/>
        <v>17.7497</v>
      </c>
      <c r="CM43" s="85">
        <f t="shared" si="37"/>
        <v>21.79805</v>
      </c>
      <c r="CN43" s="16">
        <f t="shared" si="38"/>
        <v>0.3497525597269626</v>
      </c>
      <c r="CP43" s="208"/>
      <c r="CQ43" s="208"/>
      <c r="CR43" s="208"/>
      <c r="CS43" s="208"/>
      <c r="CT43" s="207"/>
      <c r="CV43" s="87">
        <v>12</v>
      </c>
      <c r="CW43" s="87">
        <v>25</v>
      </c>
      <c r="CX43" s="87">
        <f aca="true" t="shared" si="50" ref="CX43:CY53">CV43*1.32</f>
        <v>15.84</v>
      </c>
      <c r="CY43" s="87">
        <f t="shared" si="50"/>
        <v>33</v>
      </c>
      <c r="CZ43" s="16">
        <f t="shared" si="46"/>
        <v>0.32000000000000006</v>
      </c>
      <c r="DA43" s="87">
        <f t="shared" si="47"/>
        <v>15.048</v>
      </c>
      <c r="DB43" s="87">
        <f t="shared" si="47"/>
        <v>31.35</v>
      </c>
      <c r="DC43" s="16">
        <f t="shared" si="48"/>
        <v>0.254</v>
      </c>
    </row>
    <row r="44" spans="1:107" ht="14.25">
      <c r="A44" s="6" t="s">
        <v>88</v>
      </c>
      <c r="B44" s="67"/>
      <c r="C44" s="67"/>
      <c r="D44" s="67"/>
      <c r="E44" s="67"/>
      <c r="F44" s="16"/>
      <c r="H44" s="70">
        <v>10</v>
      </c>
      <c r="I44" s="70">
        <v>13</v>
      </c>
      <c r="J44" s="209">
        <f t="shared" si="49"/>
        <v>13.4</v>
      </c>
      <c r="K44" s="209">
        <f t="shared" si="49"/>
        <v>17.42</v>
      </c>
      <c r="L44" s="207">
        <v>0.34</v>
      </c>
      <c r="M44" s="70">
        <f t="shared" si="39"/>
        <v>13.199</v>
      </c>
      <c r="N44" s="70">
        <f t="shared" si="39"/>
        <v>17.158700000000003</v>
      </c>
      <c r="O44" s="16">
        <f t="shared" si="40"/>
        <v>0.3199000000000001</v>
      </c>
      <c r="Q44" s="69">
        <v>8.5</v>
      </c>
      <c r="R44" s="69">
        <v>12.5</v>
      </c>
      <c r="S44" s="214">
        <v>11.47</v>
      </c>
      <c r="T44" s="214">
        <v>16.87</v>
      </c>
      <c r="U44" s="207">
        <v>0.3495</v>
      </c>
      <c r="V44" s="69">
        <f t="shared" si="29"/>
        <v>11.38575</v>
      </c>
      <c r="W44" s="69">
        <f t="shared" si="30"/>
        <v>16.74375</v>
      </c>
      <c r="X44" s="16">
        <v>0.3395</v>
      </c>
      <c r="Z44" s="215">
        <v>12.960499999999998</v>
      </c>
      <c r="AA44" s="215">
        <v>16.8475</v>
      </c>
      <c r="AB44" s="215">
        <v>17.690378713204368</v>
      </c>
      <c r="AC44" s="215">
        <v>22.868621152228762</v>
      </c>
      <c r="AD44" s="207">
        <v>0.3607</v>
      </c>
      <c r="AE44" s="257">
        <v>12.96</v>
      </c>
      <c r="AF44" s="257">
        <v>16.8475</v>
      </c>
      <c r="AG44" s="215">
        <f t="shared" si="31"/>
        <v>17.634672000000002</v>
      </c>
      <c r="AH44" s="215">
        <v>22.868621152228762</v>
      </c>
      <c r="AI44" s="207">
        <f t="shared" si="32"/>
        <v>0.35882892400331334</v>
      </c>
      <c r="AJ44" s="72">
        <f t="shared" si="33"/>
        <v>16.7529384</v>
      </c>
      <c r="AK44" s="72">
        <f t="shared" si="33"/>
        <v>21.725190094617325</v>
      </c>
      <c r="AL44" s="16">
        <f t="shared" si="34"/>
        <v>0.2908874778031476</v>
      </c>
      <c r="AN44" s="78">
        <v>10</v>
      </c>
      <c r="AO44" s="78">
        <v>12</v>
      </c>
      <c r="AP44" s="217">
        <v>13.6</v>
      </c>
      <c r="AQ44" s="217">
        <v>16.32</v>
      </c>
      <c r="AR44" s="207">
        <v>0.36</v>
      </c>
      <c r="AS44" s="78">
        <f aca="true" t="shared" si="51" ref="AS44:AT50">AP44-(AP44*0.025)</f>
        <v>13.26</v>
      </c>
      <c r="AT44" s="78">
        <f t="shared" si="51"/>
        <v>15.912</v>
      </c>
      <c r="AU44" s="16">
        <f t="shared" si="41"/>
        <v>0.32600000000000007</v>
      </c>
      <c r="AW44" s="377" t="s">
        <v>387</v>
      </c>
      <c r="AX44" s="378"/>
      <c r="AY44" s="378"/>
      <c r="AZ44" s="378"/>
      <c r="BA44" s="378"/>
      <c r="BB44" s="378"/>
      <c r="BC44" s="378"/>
      <c r="BD44" s="379"/>
      <c r="BF44" s="80">
        <v>9</v>
      </c>
      <c r="BG44" s="80">
        <v>12</v>
      </c>
      <c r="BH44" s="219">
        <v>12.15</v>
      </c>
      <c r="BI44" s="219">
        <v>16.2</v>
      </c>
      <c r="BJ44" s="207">
        <v>0.35</v>
      </c>
      <c r="BK44" s="80">
        <f t="shared" si="42"/>
        <v>11.84625</v>
      </c>
      <c r="BL44" s="80">
        <f t="shared" si="42"/>
        <v>15.795</v>
      </c>
      <c r="BM44" s="16">
        <f t="shared" si="43"/>
        <v>0.3162499999999999</v>
      </c>
      <c r="BO44" s="82">
        <v>10</v>
      </c>
      <c r="BP44" s="82">
        <v>12.5</v>
      </c>
      <c r="BQ44" s="220">
        <v>13.5</v>
      </c>
      <c r="BR44" s="220">
        <v>16.88</v>
      </c>
      <c r="BS44" s="286">
        <f t="shared" si="0"/>
        <v>0.3502222222222222</v>
      </c>
      <c r="BT44" s="82">
        <f t="shared" si="44"/>
        <v>13.2975</v>
      </c>
      <c r="BU44" s="82">
        <f t="shared" si="44"/>
        <v>16.6268</v>
      </c>
      <c r="BV44" s="16">
        <f t="shared" si="45"/>
        <v>0.32996888888888876</v>
      </c>
      <c r="BX44" s="84">
        <v>9.5</v>
      </c>
      <c r="BY44" s="84">
        <v>12</v>
      </c>
      <c r="BZ44" s="221">
        <v>13.3</v>
      </c>
      <c r="CA44" s="221">
        <v>16.8</v>
      </c>
      <c r="CB44" s="207">
        <f t="shared" si="1"/>
        <v>0.40000000000000013</v>
      </c>
      <c r="CC44" s="84">
        <f t="shared" si="35"/>
        <v>13.167000000000002</v>
      </c>
      <c r="CD44" s="84">
        <f t="shared" si="35"/>
        <v>16.632</v>
      </c>
      <c r="CE44" s="16">
        <f t="shared" si="36"/>
        <v>0.3860000000000001</v>
      </c>
      <c r="CG44" s="258">
        <v>10</v>
      </c>
      <c r="CH44" s="258">
        <v>11.5</v>
      </c>
      <c r="CI44" s="222">
        <v>13.700000000000001</v>
      </c>
      <c r="CJ44" s="222">
        <v>15.755</v>
      </c>
      <c r="CK44" s="207">
        <f t="shared" si="24"/>
        <v>0.3700000000000001</v>
      </c>
      <c r="CL44" s="85">
        <f t="shared" si="37"/>
        <v>13.4945</v>
      </c>
      <c r="CM44" s="85">
        <f t="shared" si="37"/>
        <v>15.518675</v>
      </c>
      <c r="CN44" s="16">
        <f t="shared" si="38"/>
        <v>0.34945000000000004</v>
      </c>
      <c r="CP44" s="208">
        <v>9.075000000000001</v>
      </c>
      <c r="CQ44" s="208">
        <v>14.179499999999999</v>
      </c>
      <c r="CR44" s="208">
        <v>12.705</v>
      </c>
      <c r="CS44" s="208">
        <v>19.8513</v>
      </c>
      <c r="CT44" s="207">
        <v>0.4</v>
      </c>
      <c r="CV44" s="87">
        <v>9.5</v>
      </c>
      <c r="CW44" s="87">
        <v>13</v>
      </c>
      <c r="CX44" s="87">
        <f t="shared" si="50"/>
        <v>12.540000000000001</v>
      </c>
      <c r="CY44" s="87">
        <f t="shared" si="50"/>
        <v>17.16</v>
      </c>
      <c r="CZ44" s="16">
        <f t="shared" si="46"/>
        <v>0.32000000000000006</v>
      </c>
      <c r="DA44" s="87">
        <f t="shared" si="47"/>
        <v>11.913</v>
      </c>
      <c r="DB44" s="87">
        <f t="shared" si="47"/>
        <v>16.302</v>
      </c>
      <c r="DC44" s="16">
        <f t="shared" si="48"/>
        <v>0.254</v>
      </c>
    </row>
    <row r="45" spans="1:107" ht="14.25">
      <c r="A45" s="6" t="s">
        <v>89</v>
      </c>
      <c r="B45" s="67"/>
      <c r="C45" s="67"/>
      <c r="D45" s="67"/>
      <c r="E45" s="67"/>
      <c r="F45" s="16"/>
      <c r="H45" s="70">
        <v>8.57</v>
      </c>
      <c r="I45" s="70">
        <v>12.18</v>
      </c>
      <c r="J45" s="209">
        <f t="shared" si="49"/>
        <v>11.4838</v>
      </c>
      <c r="K45" s="209">
        <f t="shared" si="49"/>
        <v>16.3212</v>
      </c>
      <c r="L45" s="207">
        <v>0.34</v>
      </c>
      <c r="M45" s="70">
        <f t="shared" si="39"/>
        <v>11.311543</v>
      </c>
      <c r="N45" s="70">
        <f t="shared" si="39"/>
        <v>16.076382000000002</v>
      </c>
      <c r="O45" s="16">
        <f t="shared" si="40"/>
        <v>0.3199000000000001</v>
      </c>
      <c r="Q45" s="69">
        <v>8.5</v>
      </c>
      <c r="R45" s="69">
        <v>12.5</v>
      </c>
      <c r="S45" s="214">
        <v>11.47</v>
      </c>
      <c r="T45" s="214">
        <v>16.87</v>
      </c>
      <c r="U45" s="207">
        <v>0.3495</v>
      </c>
      <c r="V45" s="69">
        <f t="shared" si="29"/>
        <v>11.38575</v>
      </c>
      <c r="W45" s="69">
        <f t="shared" si="30"/>
        <v>16.74375</v>
      </c>
      <c r="X45" s="16">
        <v>0.3395</v>
      </c>
      <c r="Z45" s="215">
        <v>15.179999999999998</v>
      </c>
      <c r="AA45" s="215">
        <v>20.297499999999996</v>
      </c>
      <c r="AB45" s="215">
        <v>20.6471857863751</v>
      </c>
      <c r="AC45" s="215">
        <v>27.462706886038678</v>
      </c>
      <c r="AD45" s="207">
        <v>0.3561</v>
      </c>
      <c r="AE45" s="257">
        <v>10</v>
      </c>
      <c r="AF45" s="257">
        <v>20.297499999999996</v>
      </c>
      <c r="AG45" s="215">
        <f t="shared" si="31"/>
        <v>13.561</v>
      </c>
      <c r="AH45" s="215">
        <v>27.462706886038678</v>
      </c>
      <c r="AI45" s="207">
        <f t="shared" si="32"/>
        <v>0.35402943761164085</v>
      </c>
      <c r="AJ45" s="72">
        <f t="shared" si="33"/>
        <v>12.88295</v>
      </c>
      <c r="AK45" s="72">
        <f t="shared" si="33"/>
        <v>26.089571541736746</v>
      </c>
      <c r="AL45" s="16">
        <f t="shared" si="34"/>
        <v>0.2863279657310587</v>
      </c>
      <c r="AN45" s="78">
        <v>10</v>
      </c>
      <c r="AO45" s="78">
        <v>12</v>
      </c>
      <c r="AP45" s="217">
        <v>13.6</v>
      </c>
      <c r="AQ45" s="217">
        <v>16.32</v>
      </c>
      <c r="AR45" s="207">
        <v>0.36</v>
      </c>
      <c r="AS45" s="78">
        <f t="shared" si="51"/>
        <v>13.26</v>
      </c>
      <c r="AT45" s="78">
        <f t="shared" si="51"/>
        <v>15.912</v>
      </c>
      <c r="AU45" s="16">
        <f t="shared" si="41"/>
        <v>0.32600000000000007</v>
      </c>
      <c r="AW45" s="377" t="s">
        <v>387</v>
      </c>
      <c r="AX45" s="378"/>
      <c r="AY45" s="378"/>
      <c r="AZ45" s="378"/>
      <c r="BA45" s="378"/>
      <c r="BB45" s="378"/>
      <c r="BC45" s="378"/>
      <c r="BD45" s="379"/>
      <c r="BF45" s="80">
        <v>9</v>
      </c>
      <c r="BG45" s="80">
        <v>12</v>
      </c>
      <c r="BH45" s="219">
        <v>12.15</v>
      </c>
      <c r="BI45" s="219">
        <v>16.2</v>
      </c>
      <c r="BJ45" s="207">
        <v>0.35</v>
      </c>
      <c r="BK45" s="80">
        <f t="shared" si="42"/>
        <v>11.84625</v>
      </c>
      <c r="BL45" s="80">
        <f t="shared" si="42"/>
        <v>15.795</v>
      </c>
      <c r="BM45" s="16">
        <f t="shared" si="43"/>
        <v>0.3162499999999999</v>
      </c>
      <c r="BO45" s="82">
        <v>10</v>
      </c>
      <c r="BP45" s="82">
        <v>12.5</v>
      </c>
      <c r="BQ45" s="220">
        <v>13.5</v>
      </c>
      <c r="BR45" s="220">
        <v>16.88</v>
      </c>
      <c r="BS45" s="286">
        <f t="shared" si="0"/>
        <v>0.3502222222222222</v>
      </c>
      <c r="BT45" s="82">
        <f t="shared" si="44"/>
        <v>13.2975</v>
      </c>
      <c r="BU45" s="82">
        <f t="shared" si="44"/>
        <v>16.6268</v>
      </c>
      <c r="BV45" s="16">
        <f t="shared" si="45"/>
        <v>0.32996888888888876</v>
      </c>
      <c r="BX45" s="84">
        <v>10</v>
      </c>
      <c r="BY45" s="84">
        <v>15</v>
      </c>
      <c r="BZ45" s="221">
        <v>14</v>
      </c>
      <c r="CA45" s="221">
        <v>21</v>
      </c>
      <c r="CB45" s="207">
        <f t="shared" si="1"/>
        <v>0.3999999999999999</v>
      </c>
      <c r="CC45" s="84">
        <f t="shared" si="35"/>
        <v>13.86</v>
      </c>
      <c r="CD45" s="84">
        <f t="shared" si="35"/>
        <v>20.79</v>
      </c>
      <c r="CE45" s="16">
        <f t="shared" si="36"/>
        <v>0.3859999999999999</v>
      </c>
      <c r="CG45" s="258">
        <v>11.5</v>
      </c>
      <c r="CH45" s="258">
        <v>13</v>
      </c>
      <c r="CI45" s="222">
        <v>15.755</v>
      </c>
      <c r="CJ45" s="222">
        <v>17.810000000000002</v>
      </c>
      <c r="CK45" s="207">
        <f t="shared" si="24"/>
        <v>0.3700000000000001</v>
      </c>
      <c r="CL45" s="85">
        <f t="shared" si="37"/>
        <v>15.518675</v>
      </c>
      <c r="CM45" s="85">
        <f t="shared" si="37"/>
        <v>17.54285</v>
      </c>
      <c r="CN45" s="16">
        <f t="shared" si="38"/>
        <v>0.34945000000000004</v>
      </c>
      <c r="CP45" s="208">
        <v>10.186</v>
      </c>
      <c r="CQ45" s="208">
        <v>15.122499999999999</v>
      </c>
      <c r="CR45" s="208">
        <v>14.260399999999999</v>
      </c>
      <c r="CS45" s="208">
        <v>21.171499999999998</v>
      </c>
      <c r="CT45" s="207">
        <v>0.4</v>
      </c>
      <c r="CV45" s="87">
        <v>8.5</v>
      </c>
      <c r="CW45" s="87">
        <v>12</v>
      </c>
      <c r="CX45" s="87">
        <f t="shared" si="50"/>
        <v>11.22</v>
      </c>
      <c r="CY45" s="87">
        <f t="shared" si="50"/>
        <v>15.84</v>
      </c>
      <c r="CZ45" s="16">
        <f t="shared" si="46"/>
        <v>0.32000000000000006</v>
      </c>
      <c r="DA45" s="87">
        <f t="shared" si="47"/>
        <v>10.659</v>
      </c>
      <c r="DB45" s="87">
        <f t="shared" si="47"/>
        <v>15.048</v>
      </c>
      <c r="DC45" s="16">
        <f t="shared" si="48"/>
        <v>0.254</v>
      </c>
    </row>
    <row r="46" spans="1:107" ht="14.25">
      <c r="A46" s="6" t="s">
        <v>90</v>
      </c>
      <c r="B46" s="67"/>
      <c r="C46" s="67"/>
      <c r="D46" s="67"/>
      <c r="E46" s="67"/>
      <c r="F46" s="16"/>
      <c r="H46" s="70">
        <v>8.57</v>
      </c>
      <c r="I46" s="70">
        <v>12.18</v>
      </c>
      <c r="J46" s="209">
        <f t="shared" si="49"/>
        <v>11.4838</v>
      </c>
      <c r="K46" s="209">
        <f t="shared" si="49"/>
        <v>16.3212</v>
      </c>
      <c r="L46" s="207">
        <v>0.34</v>
      </c>
      <c r="M46" s="70">
        <f t="shared" si="39"/>
        <v>11.311543</v>
      </c>
      <c r="N46" s="70">
        <f t="shared" si="39"/>
        <v>16.076382000000002</v>
      </c>
      <c r="O46" s="16">
        <f t="shared" si="40"/>
        <v>0.3199000000000001</v>
      </c>
      <c r="Q46" s="69">
        <v>8.5</v>
      </c>
      <c r="R46" s="69">
        <v>12.5</v>
      </c>
      <c r="S46" s="214">
        <v>11.47</v>
      </c>
      <c r="T46" s="214">
        <v>16.87</v>
      </c>
      <c r="U46" s="207">
        <v>0.3495</v>
      </c>
      <c r="V46" s="69">
        <f t="shared" si="29"/>
        <v>11.38575</v>
      </c>
      <c r="W46" s="69">
        <f t="shared" si="30"/>
        <v>16.74375</v>
      </c>
      <c r="X46" s="16">
        <v>0.3395</v>
      </c>
      <c r="Z46" s="215">
        <v>12.753499999999999</v>
      </c>
      <c r="AA46" s="215">
        <v>16.145999999999997</v>
      </c>
      <c r="AB46" s="215">
        <v>17.41461432296047</v>
      </c>
      <c r="AC46" s="215">
        <v>21.93408627417998</v>
      </c>
      <c r="AD46" s="207">
        <v>0.3616</v>
      </c>
      <c r="AE46" s="257">
        <v>10</v>
      </c>
      <c r="AF46" s="257">
        <v>16.145999999999997</v>
      </c>
      <c r="AG46" s="215">
        <f t="shared" si="31"/>
        <v>13.616</v>
      </c>
      <c r="AH46" s="215">
        <v>21.93408627417998</v>
      </c>
      <c r="AI46" s="207">
        <f t="shared" si="32"/>
        <v>0.3596759073732112</v>
      </c>
      <c r="AJ46" s="72">
        <f t="shared" si="33"/>
        <v>12.9352</v>
      </c>
      <c r="AK46" s="72">
        <f t="shared" si="33"/>
        <v>20.83738196047098</v>
      </c>
      <c r="AL46" s="16">
        <f t="shared" si="34"/>
        <v>0.2916921120045508</v>
      </c>
      <c r="AN46" s="78">
        <v>9</v>
      </c>
      <c r="AO46" s="78">
        <v>10.25</v>
      </c>
      <c r="AP46" s="217">
        <v>12.24</v>
      </c>
      <c r="AQ46" s="217">
        <v>13.94</v>
      </c>
      <c r="AR46" s="207">
        <v>0.36</v>
      </c>
      <c r="AS46" s="78">
        <f t="shared" si="51"/>
        <v>11.934000000000001</v>
      </c>
      <c r="AT46" s="78">
        <f t="shared" si="51"/>
        <v>13.5915</v>
      </c>
      <c r="AU46" s="16">
        <f t="shared" si="41"/>
        <v>0.32600000000000007</v>
      </c>
      <c r="AW46" s="377" t="s">
        <v>387</v>
      </c>
      <c r="AX46" s="378"/>
      <c r="AY46" s="378"/>
      <c r="AZ46" s="378"/>
      <c r="BA46" s="378"/>
      <c r="BB46" s="378"/>
      <c r="BC46" s="378"/>
      <c r="BD46" s="379"/>
      <c r="BF46" s="80">
        <v>9</v>
      </c>
      <c r="BG46" s="80">
        <v>12</v>
      </c>
      <c r="BH46" s="219">
        <v>12.15</v>
      </c>
      <c r="BI46" s="219">
        <v>16.2</v>
      </c>
      <c r="BJ46" s="207">
        <v>0.35</v>
      </c>
      <c r="BK46" s="80">
        <f t="shared" si="42"/>
        <v>11.84625</v>
      </c>
      <c r="BL46" s="80">
        <f t="shared" si="42"/>
        <v>15.795</v>
      </c>
      <c r="BM46" s="16">
        <f t="shared" si="43"/>
        <v>0.3162499999999999</v>
      </c>
      <c r="BO46" s="82">
        <v>10</v>
      </c>
      <c r="BP46" s="82">
        <v>12.5</v>
      </c>
      <c r="BQ46" s="220">
        <v>13.5</v>
      </c>
      <c r="BR46" s="220">
        <v>16.88</v>
      </c>
      <c r="BS46" s="286">
        <f t="shared" si="0"/>
        <v>0.3502222222222222</v>
      </c>
      <c r="BT46" s="82">
        <f t="shared" si="44"/>
        <v>13.2975</v>
      </c>
      <c r="BU46" s="82">
        <f t="shared" si="44"/>
        <v>16.6268</v>
      </c>
      <c r="BV46" s="16">
        <f t="shared" si="45"/>
        <v>0.32996888888888876</v>
      </c>
      <c r="BX46" s="84">
        <v>9</v>
      </c>
      <c r="BY46" s="84">
        <v>11</v>
      </c>
      <c r="BZ46" s="221">
        <v>12.51</v>
      </c>
      <c r="CA46" s="221">
        <v>15.29</v>
      </c>
      <c r="CB46" s="207">
        <f t="shared" si="1"/>
        <v>0.3899999999999999</v>
      </c>
      <c r="CC46" s="84">
        <f t="shared" si="35"/>
        <v>12.3849</v>
      </c>
      <c r="CD46" s="84">
        <f t="shared" si="35"/>
        <v>15.137099999999998</v>
      </c>
      <c r="CE46" s="16">
        <f t="shared" si="36"/>
        <v>0.3760999999999999</v>
      </c>
      <c r="CG46" s="258">
        <v>9.5</v>
      </c>
      <c r="CH46" s="258">
        <v>11</v>
      </c>
      <c r="CI46" s="222">
        <v>13.015</v>
      </c>
      <c r="CJ46" s="222">
        <v>15.07</v>
      </c>
      <c r="CK46" s="207">
        <f t="shared" si="24"/>
        <v>0.3700000000000001</v>
      </c>
      <c r="CL46" s="85">
        <f t="shared" si="37"/>
        <v>12.819775</v>
      </c>
      <c r="CM46" s="85">
        <f t="shared" si="37"/>
        <v>14.84395</v>
      </c>
      <c r="CN46" s="16">
        <f t="shared" si="38"/>
        <v>0.34945000000000004</v>
      </c>
      <c r="CP46" s="208">
        <v>10.186</v>
      </c>
      <c r="CQ46" s="208">
        <v>15.122499999999999</v>
      </c>
      <c r="CR46" s="208">
        <v>14.260399999999999</v>
      </c>
      <c r="CS46" s="208">
        <v>21.171499999999998</v>
      </c>
      <c r="CT46" s="207">
        <v>0.4</v>
      </c>
      <c r="CV46" s="87">
        <v>9</v>
      </c>
      <c r="CW46" s="87">
        <v>12</v>
      </c>
      <c r="CX46" s="87">
        <f t="shared" si="50"/>
        <v>11.88</v>
      </c>
      <c r="CY46" s="87">
        <f t="shared" si="50"/>
        <v>15.84</v>
      </c>
      <c r="CZ46" s="16">
        <f t="shared" si="46"/>
        <v>0.31999999999999984</v>
      </c>
      <c r="DA46" s="87">
        <f t="shared" si="47"/>
        <v>11.286000000000001</v>
      </c>
      <c r="DB46" s="87">
        <f t="shared" si="47"/>
        <v>15.048</v>
      </c>
      <c r="DC46" s="16">
        <f t="shared" si="48"/>
        <v>0.2540000000000002</v>
      </c>
    </row>
    <row r="47" spans="1:107" ht="14.25">
      <c r="A47" s="6" t="s">
        <v>357</v>
      </c>
      <c r="B47" s="67"/>
      <c r="C47" s="67"/>
      <c r="D47" s="67"/>
      <c r="E47" s="67"/>
      <c r="F47" s="16"/>
      <c r="H47" s="70">
        <v>20</v>
      </c>
      <c r="I47" s="70">
        <v>30</v>
      </c>
      <c r="J47" s="209">
        <f t="shared" si="49"/>
        <v>26.8</v>
      </c>
      <c r="K47" s="209">
        <f t="shared" si="49"/>
        <v>40.2</v>
      </c>
      <c r="L47" s="207">
        <f>((J47+K47)/(H47+I47)-1)</f>
        <v>0.3400000000000001</v>
      </c>
      <c r="M47" s="70">
        <f t="shared" si="39"/>
        <v>26.398</v>
      </c>
      <c r="N47" s="70">
        <f t="shared" si="39"/>
        <v>39.597</v>
      </c>
      <c r="O47" s="16">
        <f t="shared" si="40"/>
        <v>0.3199000000000001</v>
      </c>
      <c r="Q47" s="69">
        <v>25</v>
      </c>
      <c r="R47" s="69">
        <v>40</v>
      </c>
      <c r="S47" s="214">
        <v>33.75</v>
      </c>
      <c r="T47" s="214">
        <v>54</v>
      </c>
      <c r="U47" s="207">
        <v>0.3495</v>
      </c>
      <c r="V47" s="69">
        <f t="shared" si="29"/>
        <v>33.4875</v>
      </c>
      <c r="W47" s="69">
        <f t="shared" si="30"/>
        <v>53.58</v>
      </c>
      <c r="X47" s="16">
        <v>0.3395</v>
      </c>
      <c r="Z47" s="215">
        <v>14</v>
      </c>
      <c r="AA47" s="215">
        <v>19</v>
      </c>
      <c r="AB47" s="215">
        <v>18.76</v>
      </c>
      <c r="AC47" s="215">
        <v>25.65</v>
      </c>
      <c r="AD47" s="207">
        <v>0.3616</v>
      </c>
      <c r="AE47" s="257">
        <v>14</v>
      </c>
      <c r="AF47" s="257">
        <v>19</v>
      </c>
      <c r="AG47" s="215">
        <f t="shared" si="31"/>
        <v>19.0624</v>
      </c>
      <c r="AH47" s="215">
        <v>25.65</v>
      </c>
      <c r="AI47" s="207">
        <f t="shared" si="32"/>
        <v>0.3549212121212122</v>
      </c>
      <c r="AJ47" s="72">
        <f t="shared" si="33"/>
        <v>18.109280000000002</v>
      </c>
      <c r="AK47" s="72">
        <f t="shared" si="33"/>
        <v>24.3675</v>
      </c>
      <c r="AL47" s="16">
        <f t="shared" si="34"/>
        <v>0.2871751515151517</v>
      </c>
      <c r="AN47" s="78">
        <v>14.5</v>
      </c>
      <c r="AO47" s="78">
        <v>16.5</v>
      </c>
      <c r="AP47" s="217">
        <v>19.72</v>
      </c>
      <c r="AQ47" s="217">
        <v>22.44</v>
      </c>
      <c r="AR47" s="207">
        <v>0.36</v>
      </c>
      <c r="AS47" s="78">
        <f t="shared" si="51"/>
        <v>19.227</v>
      </c>
      <c r="AT47" s="78">
        <f t="shared" si="51"/>
        <v>21.879</v>
      </c>
      <c r="AU47" s="16">
        <f t="shared" si="41"/>
        <v>0.32600000000000007</v>
      </c>
      <c r="AW47" s="377" t="s">
        <v>387</v>
      </c>
      <c r="AX47" s="378"/>
      <c r="AY47" s="378"/>
      <c r="AZ47" s="378"/>
      <c r="BA47" s="378"/>
      <c r="BB47" s="378"/>
      <c r="BC47" s="378"/>
      <c r="BD47" s="379"/>
      <c r="BF47" s="380" t="s">
        <v>387</v>
      </c>
      <c r="BG47" s="381"/>
      <c r="BH47" s="381"/>
      <c r="BI47" s="381"/>
      <c r="BJ47" s="381"/>
      <c r="BK47" s="381"/>
      <c r="BL47" s="381"/>
      <c r="BM47" s="382"/>
      <c r="BO47" s="82">
        <v>16</v>
      </c>
      <c r="BP47" s="82">
        <v>20</v>
      </c>
      <c r="BQ47" s="220">
        <v>22.5</v>
      </c>
      <c r="BR47" s="220">
        <v>28</v>
      </c>
      <c r="BS47" s="286">
        <f t="shared" si="0"/>
        <v>0.4027777777777777</v>
      </c>
      <c r="BT47" s="82">
        <f t="shared" si="44"/>
        <v>22.1625</v>
      </c>
      <c r="BU47" s="82">
        <f t="shared" si="44"/>
        <v>27.58</v>
      </c>
      <c r="BV47" s="16">
        <f t="shared" si="45"/>
        <v>0.38173611111111105</v>
      </c>
      <c r="BX47" s="386" t="s">
        <v>387</v>
      </c>
      <c r="BY47" s="387"/>
      <c r="BZ47" s="387"/>
      <c r="CA47" s="387"/>
      <c r="CB47" s="387"/>
      <c r="CC47" s="387"/>
      <c r="CD47" s="387"/>
      <c r="CE47" s="388"/>
      <c r="CG47" s="258">
        <v>15.5</v>
      </c>
      <c r="CH47" s="258">
        <v>22</v>
      </c>
      <c r="CI47" s="222">
        <v>21</v>
      </c>
      <c r="CJ47" s="222">
        <v>30.49</v>
      </c>
      <c r="CK47" s="207">
        <f t="shared" si="24"/>
        <v>0.37306666666666644</v>
      </c>
      <c r="CL47" s="85">
        <f t="shared" si="37"/>
        <v>20.685</v>
      </c>
      <c r="CM47" s="85">
        <f t="shared" si="37"/>
        <v>30.032649999999997</v>
      </c>
      <c r="CN47" s="16">
        <f t="shared" si="38"/>
        <v>0.3524706666666664</v>
      </c>
      <c r="CP47" s="208">
        <v>12.5</v>
      </c>
      <c r="CQ47" s="208">
        <v>24.8</v>
      </c>
      <c r="CR47" s="208">
        <v>18.13</v>
      </c>
      <c r="CS47" s="208">
        <v>35.96</v>
      </c>
      <c r="CT47" s="207">
        <v>0.4</v>
      </c>
      <c r="CV47" s="87">
        <v>21.49</v>
      </c>
      <c r="CW47" s="87">
        <v>28.3</v>
      </c>
      <c r="CX47" s="87">
        <v>31.5</v>
      </c>
      <c r="CY47" s="87">
        <v>38.3</v>
      </c>
      <c r="CZ47" s="16">
        <f t="shared" si="46"/>
        <v>0.4018879293030728</v>
      </c>
      <c r="DA47" s="87">
        <f t="shared" si="47"/>
        <v>29.925</v>
      </c>
      <c r="DB47" s="87">
        <f t="shared" si="47"/>
        <v>36.385</v>
      </c>
      <c r="DC47" s="16">
        <f t="shared" si="48"/>
        <v>0.33179353283791935</v>
      </c>
    </row>
    <row r="48" spans="1:107" ht="14.25">
      <c r="A48" s="3" t="s">
        <v>91</v>
      </c>
      <c r="B48" s="67"/>
      <c r="C48" s="67"/>
      <c r="D48" s="67"/>
      <c r="E48" s="67"/>
      <c r="F48" s="16"/>
      <c r="H48" s="70">
        <v>9</v>
      </c>
      <c r="I48" s="70">
        <v>12</v>
      </c>
      <c r="J48" s="209">
        <f t="shared" si="49"/>
        <v>12.06</v>
      </c>
      <c r="K48" s="209">
        <f t="shared" si="49"/>
        <v>16.080000000000002</v>
      </c>
      <c r="L48" s="207">
        <v>0.34</v>
      </c>
      <c r="M48" s="70">
        <f t="shared" si="39"/>
        <v>11.879100000000001</v>
      </c>
      <c r="N48" s="70">
        <f t="shared" si="39"/>
        <v>15.838800000000003</v>
      </c>
      <c r="O48" s="16">
        <f t="shared" si="40"/>
        <v>0.3199000000000001</v>
      </c>
      <c r="Q48" s="69">
        <v>8.5</v>
      </c>
      <c r="R48" s="69">
        <v>12.5</v>
      </c>
      <c r="S48" s="214">
        <v>11.47</v>
      </c>
      <c r="T48" s="214">
        <v>16.87</v>
      </c>
      <c r="U48" s="207">
        <v>0.3495</v>
      </c>
      <c r="V48" s="69">
        <f t="shared" si="29"/>
        <v>11.38575</v>
      </c>
      <c r="W48" s="69">
        <f t="shared" si="30"/>
        <v>16.74375</v>
      </c>
      <c r="X48" s="16">
        <v>0.3395</v>
      </c>
      <c r="Z48" s="215">
        <v>20.1365</v>
      </c>
      <c r="AA48" s="215">
        <v>26.702999999999996</v>
      </c>
      <c r="AB48" s="215">
        <v>27.249107007989906</v>
      </c>
      <c r="AC48" s="215">
        <v>35.96093060555088</v>
      </c>
      <c r="AD48" s="207">
        <v>0.3495</v>
      </c>
      <c r="AE48" s="257">
        <v>10</v>
      </c>
      <c r="AF48" s="257">
        <v>26.702999999999996</v>
      </c>
      <c r="AG48" s="215">
        <f t="shared" si="31"/>
        <v>13.495</v>
      </c>
      <c r="AH48" s="215">
        <v>35.96093060555088</v>
      </c>
      <c r="AI48" s="207">
        <f t="shared" si="32"/>
        <v>0.3474628941925968</v>
      </c>
      <c r="AJ48" s="72">
        <f t="shared" si="33"/>
        <v>12.82025</v>
      </c>
      <c r="AK48" s="72">
        <f t="shared" si="33"/>
        <v>34.16288407527333</v>
      </c>
      <c r="AL48" s="16">
        <f t="shared" si="34"/>
        <v>0.28008974948296705</v>
      </c>
      <c r="AN48" s="78">
        <v>9.5</v>
      </c>
      <c r="AO48" s="78">
        <v>10.5</v>
      </c>
      <c r="AP48" s="217">
        <v>12.92</v>
      </c>
      <c r="AQ48" s="217">
        <v>14.28</v>
      </c>
      <c r="AR48" s="207">
        <v>0.36</v>
      </c>
      <c r="AS48" s="78">
        <f t="shared" si="51"/>
        <v>12.597</v>
      </c>
      <c r="AT48" s="78">
        <f t="shared" si="51"/>
        <v>13.923</v>
      </c>
      <c r="AU48" s="16">
        <f t="shared" si="41"/>
        <v>0.32600000000000007</v>
      </c>
      <c r="AW48" s="377" t="s">
        <v>387</v>
      </c>
      <c r="AX48" s="378"/>
      <c r="AY48" s="378"/>
      <c r="AZ48" s="378"/>
      <c r="BA48" s="378"/>
      <c r="BB48" s="378"/>
      <c r="BC48" s="378"/>
      <c r="BD48" s="379"/>
      <c r="BF48" s="80">
        <v>9.5</v>
      </c>
      <c r="BG48" s="80">
        <v>12.5</v>
      </c>
      <c r="BH48" s="219">
        <v>12.83</v>
      </c>
      <c r="BI48" s="219">
        <v>16.88</v>
      </c>
      <c r="BJ48" s="207">
        <v>0.35</v>
      </c>
      <c r="BK48" s="80">
        <f t="shared" si="42"/>
        <v>12.50925</v>
      </c>
      <c r="BL48" s="80">
        <f t="shared" si="42"/>
        <v>16.458</v>
      </c>
      <c r="BM48" s="16">
        <f t="shared" si="43"/>
        <v>0.31669318181818173</v>
      </c>
      <c r="BO48" s="82">
        <v>10</v>
      </c>
      <c r="BP48" s="82">
        <v>12.5</v>
      </c>
      <c r="BQ48" s="220">
        <v>13.5</v>
      </c>
      <c r="BR48" s="220">
        <v>16.88</v>
      </c>
      <c r="BS48" s="286">
        <f t="shared" si="0"/>
        <v>0.3502222222222222</v>
      </c>
      <c r="BT48" s="82">
        <f t="shared" si="44"/>
        <v>13.2975</v>
      </c>
      <c r="BU48" s="82">
        <f t="shared" si="44"/>
        <v>16.6268</v>
      </c>
      <c r="BV48" s="16">
        <f t="shared" si="45"/>
        <v>0.32996888888888876</v>
      </c>
      <c r="BX48" s="84">
        <v>9</v>
      </c>
      <c r="BY48" s="84">
        <v>11.5</v>
      </c>
      <c r="BZ48" s="221">
        <v>12.51</v>
      </c>
      <c r="CA48" s="221">
        <v>15.99</v>
      </c>
      <c r="CB48" s="207">
        <f t="shared" si="1"/>
        <v>0.3902439024390243</v>
      </c>
      <c r="CC48" s="84">
        <f t="shared" si="35"/>
        <v>12.3849</v>
      </c>
      <c r="CD48" s="84">
        <f t="shared" si="35"/>
        <v>15.8301</v>
      </c>
      <c r="CE48" s="16">
        <f t="shared" si="36"/>
        <v>0.37634146341463404</v>
      </c>
      <c r="CG48" s="258">
        <v>9.5</v>
      </c>
      <c r="CH48" s="258">
        <v>10.5</v>
      </c>
      <c r="CI48" s="222">
        <v>13.015</v>
      </c>
      <c r="CJ48" s="222">
        <v>14.385000000000002</v>
      </c>
      <c r="CK48" s="207">
        <f t="shared" si="24"/>
        <v>0.3700000000000001</v>
      </c>
      <c r="CL48" s="85">
        <f t="shared" si="37"/>
        <v>12.819775</v>
      </c>
      <c r="CM48" s="85">
        <f t="shared" si="37"/>
        <v>14.169225</v>
      </c>
      <c r="CN48" s="16">
        <f t="shared" si="38"/>
        <v>0.34945000000000004</v>
      </c>
      <c r="CP48" s="208"/>
      <c r="CQ48" s="208"/>
      <c r="CR48" s="208"/>
      <c r="CS48" s="208"/>
      <c r="CT48" s="207"/>
      <c r="CV48" s="87">
        <v>8.5</v>
      </c>
      <c r="CW48" s="87">
        <v>12</v>
      </c>
      <c r="CX48" s="87">
        <f t="shared" si="50"/>
        <v>11.22</v>
      </c>
      <c r="CY48" s="87">
        <f t="shared" si="50"/>
        <v>15.84</v>
      </c>
      <c r="CZ48" s="16">
        <f t="shared" si="46"/>
        <v>0.32000000000000006</v>
      </c>
      <c r="DA48" s="87">
        <f t="shared" si="47"/>
        <v>10.659</v>
      </c>
      <c r="DB48" s="87">
        <f t="shared" si="47"/>
        <v>15.048</v>
      </c>
      <c r="DC48" s="16">
        <f t="shared" si="48"/>
        <v>0.254</v>
      </c>
    </row>
    <row r="49" spans="1:107" ht="14.25">
      <c r="A49" s="3" t="s">
        <v>92</v>
      </c>
      <c r="B49" s="67"/>
      <c r="C49" s="67"/>
      <c r="D49" s="67"/>
      <c r="E49" s="67"/>
      <c r="F49" s="16"/>
      <c r="H49" s="70">
        <v>10</v>
      </c>
      <c r="I49" s="70">
        <v>13</v>
      </c>
      <c r="J49" s="209">
        <f t="shared" si="49"/>
        <v>13.4</v>
      </c>
      <c r="K49" s="209">
        <f t="shared" si="49"/>
        <v>17.42</v>
      </c>
      <c r="L49" s="207">
        <v>0.34</v>
      </c>
      <c r="M49" s="70">
        <f t="shared" si="39"/>
        <v>13.199</v>
      </c>
      <c r="N49" s="70">
        <f t="shared" si="39"/>
        <v>17.158700000000003</v>
      </c>
      <c r="O49" s="16">
        <f t="shared" si="40"/>
        <v>0.3199000000000001</v>
      </c>
      <c r="Q49" s="69">
        <v>9</v>
      </c>
      <c r="R49" s="69">
        <v>14</v>
      </c>
      <c r="S49" s="214">
        <v>12.15</v>
      </c>
      <c r="T49" s="214">
        <v>18.89</v>
      </c>
      <c r="U49" s="207">
        <v>0.3496</v>
      </c>
      <c r="V49" s="69">
        <f t="shared" si="29"/>
        <v>12.0555</v>
      </c>
      <c r="W49" s="69">
        <f t="shared" si="30"/>
        <v>18.753</v>
      </c>
      <c r="X49" s="16">
        <v>0.3395</v>
      </c>
      <c r="Z49" s="215">
        <v>20.504499999999997</v>
      </c>
      <c r="AA49" s="215">
        <v>29.095</v>
      </c>
      <c r="AB49" s="215">
        <v>27.73733530067283</v>
      </c>
      <c r="AC49" s="215">
        <v>39.1344145079899</v>
      </c>
      <c r="AD49" s="207">
        <v>0.3482</v>
      </c>
      <c r="AE49" s="257">
        <v>11</v>
      </c>
      <c r="AF49" s="257">
        <v>29.095</v>
      </c>
      <c r="AG49" s="215">
        <f t="shared" si="31"/>
        <v>14.8302</v>
      </c>
      <c r="AH49" s="215">
        <v>39.1344145079899</v>
      </c>
      <c r="AI49" s="207">
        <f t="shared" si="32"/>
        <v>0.34591880553659804</v>
      </c>
      <c r="AJ49" s="72">
        <f t="shared" si="33"/>
        <v>14.08869</v>
      </c>
      <c r="AK49" s="72">
        <f t="shared" si="33"/>
        <v>37.17769378259041</v>
      </c>
      <c r="AL49" s="16">
        <f t="shared" si="34"/>
        <v>0.2786228652597684</v>
      </c>
      <c r="AN49" s="78">
        <v>10</v>
      </c>
      <c r="AO49" s="78">
        <v>13</v>
      </c>
      <c r="AP49" s="217">
        <v>13.6</v>
      </c>
      <c r="AQ49" s="217">
        <v>17.68</v>
      </c>
      <c r="AR49" s="207">
        <v>0.36</v>
      </c>
      <c r="AS49" s="78">
        <f t="shared" si="51"/>
        <v>13.26</v>
      </c>
      <c r="AT49" s="78">
        <f t="shared" si="51"/>
        <v>17.238</v>
      </c>
      <c r="AU49" s="16">
        <f t="shared" si="41"/>
        <v>0.32599999999999985</v>
      </c>
      <c r="AW49" s="377" t="s">
        <v>387</v>
      </c>
      <c r="AX49" s="378"/>
      <c r="AY49" s="378"/>
      <c r="AZ49" s="378"/>
      <c r="BA49" s="378"/>
      <c r="BB49" s="378"/>
      <c r="BC49" s="378"/>
      <c r="BD49" s="379"/>
      <c r="BF49" s="80">
        <v>11.21</v>
      </c>
      <c r="BG49" s="80">
        <v>15.21</v>
      </c>
      <c r="BH49" s="219">
        <v>15.13</v>
      </c>
      <c r="BI49" s="219">
        <v>20.53</v>
      </c>
      <c r="BJ49" s="207">
        <v>0.35</v>
      </c>
      <c r="BK49" s="80">
        <f t="shared" si="42"/>
        <v>14.751750000000001</v>
      </c>
      <c r="BL49" s="80">
        <f t="shared" si="42"/>
        <v>20.016750000000002</v>
      </c>
      <c r="BM49" s="16">
        <f t="shared" si="43"/>
        <v>0.31599167297501896</v>
      </c>
      <c r="BO49" s="82">
        <v>12.5</v>
      </c>
      <c r="BP49" s="82">
        <v>15</v>
      </c>
      <c r="BQ49" s="220">
        <v>16.88</v>
      </c>
      <c r="BR49" s="220">
        <v>20.25</v>
      </c>
      <c r="BS49" s="286">
        <f t="shared" si="0"/>
        <v>0.3501818181818179</v>
      </c>
      <c r="BT49" s="82">
        <f t="shared" si="44"/>
        <v>16.6268</v>
      </c>
      <c r="BU49" s="82">
        <f t="shared" si="44"/>
        <v>19.94625</v>
      </c>
      <c r="BV49" s="16">
        <f t="shared" si="45"/>
        <v>0.3299290909090906</v>
      </c>
      <c r="BX49" s="84">
        <v>10.9</v>
      </c>
      <c r="BY49" s="84">
        <v>16.5</v>
      </c>
      <c r="BZ49" s="221">
        <v>15.15</v>
      </c>
      <c r="CA49" s="221">
        <v>22.94</v>
      </c>
      <c r="CB49" s="207">
        <f t="shared" si="1"/>
        <v>0.39014598540145995</v>
      </c>
      <c r="CC49" s="84">
        <f t="shared" si="35"/>
        <v>14.9985</v>
      </c>
      <c r="CD49" s="84">
        <f t="shared" si="35"/>
        <v>22.710600000000003</v>
      </c>
      <c r="CE49" s="16">
        <f t="shared" si="36"/>
        <v>0.3762445255474456</v>
      </c>
      <c r="CG49" s="258">
        <v>11</v>
      </c>
      <c r="CH49" s="258">
        <v>13.7</v>
      </c>
      <c r="CI49" s="222">
        <v>15.07</v>
      </c>
      <c r="CJ49" s="222">
        <v>18.769000000000002</v>
      </c>
      <c r="CK49" s="207">
        <f t="shared" si="24"/>
        <v>0.3699999999999999</v>
      </c>
      <c r="CL49" s="85">
        <f t="shared" si="37"/>
        <v>14.84395</v>
      </c>
      <c r="CM49" s="85">
        <f t="shared" si="37"/>
        <v>18.487465</v>
      </c>
      <c r="CN49" s="16">
        <f t="shared" si="38"/>
        <v>0.34945000000000004</v>
      </c>
      <c r="CP49" s="208"/>
      <c r="CQ49" s="208"/>
      <c r="CR49" s="208"/>
      <c r="CS49" s="208"/>
      <c r="CT49" s="207"/>
      <c r="CV49" s="87">
        <v>10</v>
      </c>
      <c r="CW49" s="87">
        <v>13</v>
      </c>
      <c r="CX49" s="87">
        <f t="shared" si="50"/>
        <v>13.200000000000001</v>
      </c>
      <c r="CY49" s="87">
        <f t="shared" si="50"/>
        <v>17.16</v>
      </c>
      <c r="CZ49" s="16">
        <f t="shared" si="46"/>
        <v>0.32000000000000006</v>
      </c>
      <c r="DA49" s="87">
        <f t="shared" si="47"/>
        <v>12.540000000000001</v>
      </c>
      <c r="DB49" s="87">
        <f t="shared" si="47"/>
        <v>16.302</v>
      </c>
      <c r="DC49" s="16">
        <f t="shared" si="48"/>
        <v>0.254</v>
      </c>
    </row>
    <row r="50" spans="1:107" ht="14.25">
      <c r="A50" s="6" t="s">
        <v>372</v>
      </c>
      <c r="B50" s="67"/>
      <c r="C50" s="67"/>
      <c r="D50" s="67"/>
      <c r="E50" s="67"/>
      <c r="F50" s="16"/>
      <c r="H50" s="70">
        <v>15</v>
      </c>
      <c r="I50" s="70">
        <v>20</v>
      </c>
      <c r="J50" s="209">
        <f t="shared" si="49"/>
        <v>20.1</v>
      </c>
      <c r="K50" s="209">
        <f t="shared" si="49"/>
        <v>26.8</v>
      </c>
      <c r="L50" s="207">
        <f>((J50+K50)/(H50+I50)-1)</f>
        <v>0.3400000000000001</v>
      </c>
      <c r="M50" s="70">
        <f t="shared" si="39"/>
        <v>19.7985</v>
      </c>
      <c r="N50" s="70">
        <f t="shared" si="39"/>
        <v>26.398</v>
      </c>
      <c r="O50" s="16">
        <f t="shared" si="40"/>
        <v>0.3199000000000001</v>
      </c>
      <c r="Q50" s="69">
        <v>24.25</v>
      </c>
      <c r="R50" s="69">
        <v>42.5</v>
      </c>
      <c r="S50" s="214">
        <v>32.74</v>
      </c>
      <c r="T50" s="214">
        <v>57.38</v>
      </c>
      <c r="U50" s="207">
        <f>((S50+T50)/(Q50+R50)-1)</f>
        <v>0.35011235955056197</v>
      </c>
      <c r="V50" s="69">
        <f t="shared" si="29"/>
        <v>32.482875</v>
      </c>
      <c r="W50" s="69">
        <f t="shared" si="30"/>
        <v>56.92875</v>
      </c>
      <c r="X50" s="16">
        <v>0.3395</v>
      </c>
      <c r="Z50" s="215">
        <v>14</v>
      </c>
      <c r="AA50" s="215">
        <v>19</v>
      </c>
      <c r="AB50" s="215">
        <v>18.76</v>
      </c>
      <c r="AC50" s="215">
        <v>25.46</v>
      </c>
      <c r="AD50" s="207">
        <v>0.3482</v>
      </c>
      <c r="AE50" s="257">
        <v>14</v>
      </c>
      <c r="AF50" s="257">
        <v>19</v>
      </c>
      <c r="AG50" s="215">
        <f t="shared" si="31"/>
        <v>18.8748</v>
      </c>
      <c r="AH50" s="215">
        <v>25.46</v>
      </c>
      <c r="AI50" s="207">
        <f t="shared" si="32"/>
        <v>0.34347878787878794</v>
      </c>
      <c r="AJ50" s="72">
        <f t="shared" si="33"/>
        <v>17.931060000000002</v>
      </c>
      <c r="AK50" s="72">
        <f t="shared" si="33"/>
        <v>24.187</v>
      </c>
      <c r="AL50" s="16">
        <f t="shared" si="34"/>
        <v>0.2763048484848485</v>
      </c>
      <c r="AN50" s="78">
        <v>14</v>
      </c>
      <c r="AO50" s="78">
        <v>18</v>
      </c>
      <c r="AP50" s="217">
        <v>19.04</v>
      </c>
      <c r="AQ50" s="217">
        <v>24.48</v>
      </c>
      <c r="AR50" s="207">
        <f>((AP50+AQ50)/(AN50+AO50)-1)</f>
        <v>0.3599999999999999</v>
      </c>
      <c r="AS50" s="78">
        <f t="shared" si="51"/>
        <v>18.564</v>
      </c>
      <c r="AT50" s="78">
        <f t="shared" si="51"/>
        <v>23.868000000000002</v>
      </c>
      <c r="AU50" s="16">
        <f t="shared" si="41"/>
        <v>0.32600000000000007</v>
      </c>
      <c r="AW50" s="377" t="s">
        <v>387</v>
      </c>
      <c r="AX50" s="378"/>
      <c r="AY50" s="378"/>
      <c r="AZ50" s="378"/>
      <c r="BA50" s="378"/>
      <c r="BB50" s="378"/>
      <c r="BC50" s="378"/>
      <c r="BD50" s="379"/>
      <c r="BF50" s="380" t="s">
        <v>387</v>
      </c>
      <c r="BG50" s="381"/>
      <c r="BH50" s="381"/>
      <c r="BI50" s="381"/>
      <c r="BJ50" s="381"/>
      <c r="BK50" s="381"/>
      <c r="BL50" s="381"/>
      <c r="BM50" s="382"/>
      <c r="BO50" s="392" t="s">
        <v>387</v>
      </c>
      <c r="BP50" s="393"/>
      <c r="BQ50" s="393"/>
      <c r="BR50" s="393"/>
      <c r="BS50" s="393"/>
      <c r="BT50" s="393"/>
      <c r="BU50" s="393"/>
      <c r="BV50" s="394"/>
      <c r="BX50" s="84">
        <v>14.5</v>
      </c>
      <c r="BY50" s="84">
        <v>22.55</v>
      </c>
      <c r="BZ50" s="221">
        <v>20.3</v>
      </c>
      <c r="CA50" s="221">
        <v>31.57</v>
      </c>
      <c r="CB50" s="207">
        <f t="shared" si="1"/>
        <v>0.40000000000000013</v>
      </c>
      <c r="CC50" s="84">
        <f t="shared" si="35"/>
        <v>20.097</v>
      </c>
      <c r="CD50" s="84">
        <f t="shared" si="35"/>
        <v>31.2543</v>
      </c>
      <c r="CE50" s="16">
        <f t="shared" si="36"/>
        <v>0.3860000000000001</v>
      </c>
      <c r="CG50" s="258">
        <v>16.75</v>
      </c>
      <c r="CH50" s="258">
        <v>20.1</v>
      </c>
      <c r="CI50" s="222">
        <v>22.7</v>
      </c>
      <c r="CJ50" s="222">
        <v>27.24</v>
      </c>
      <c r="CK50" s="207">
        <f t="shared" si="24"/>
        <v>0.3552238805970147</v>
      </c>
      <c r="CL50" s="85">
        <f t="shared" si="37"/>
        <v>22.3595</v>
      </c>
      <c r="CM50" s="85">
        <f t="shared" si="37"/>
        <v>26.8314</v>
      </c>
      <c r="CN50" s="16">
        <f t="shared" si="38"/>
        <v>0.33489552238805964</v>
      </c>
      <c r="CP50" s="208"/>
      <c r="CQ50" s="208"/>
      <c r="CR50" s="208"/>
      <c r="CS50" s="208"/>
      <c r="CT50" s="207"/>
      <c r="CV50" s="87">
        <v>17</v>
      </c>
      <c r="CW50" s="87">
        <v>19</v>
      </c>
      <c r="CX50" s="87">
        <f t="shared" si="50"/>
        <v>22.44</v>
      </c>
      <c r="CY50" s="87">
        <f t="shared" si="50"/>
        <v>25.080000000000002</v>
      </c>
      <c r="CZ50" s="16">
        <f t="shared" si="46"/>
        <v>0.32000000000000006</v>
      </c>
      <c r="DA50" s="87">
        <f t="shared" si="47"/>
        <v>21.318</v>
      </c>
      <c r="DB50" s="87">
        <f t="shared" si="47"/>
        <v>23.826</v>
      </c>
      <c r="DC50" s="16">
        <f t="shared" si="48"/>
        <v>0.2540000000000002</v>
      </c>
    </row>
    <row r="51" spans="1:107" ht="14.25">
      <c r="A51" s="6" t="s">
        <v>368</v>
      </c>
      <c r="B51" s="67"/>
      <c r="C51" s="67"/>
      <c r="D51" s="67"/>
      <c r="E51" s="67"/>
      <c r="F51" s="16"/>
      <c r="H51" s="411" t="s">
        <v>387</v>
      </c>
      <c r="I51" s="412"/>
      <c r="J51" s="412"/>
      <c r="K51" s="412"/>
      <c r="L51" s="412"/>
      <c r="M51" s="412"/>
      <c r="N51" s="412"/>
      <c r="O51" s="413"/>
      <c r="Q51" s="69">
        <v>28</v>
      </c>
      <c r="R51" s="69">
        <v>40</v>
      </c>
      <c r="S51" s="214">
        <v>42.2</v>
      </c>
      <c r="T51" s="214">
        <v>56</v>
      </c>
      <c r="U51" s="207">
        <v>0.3495</v>
      </c>
      <c r="V51" s="69">
        <f t="shared" si="29"/>
        <v>37.506</v>
      </c>
      <c r="W51" s="69">
        <f t="shared" si="30"/>
        <v>53.58</v>
      </c>
      <c r="X51" s="16">
        <v>0.3395</v>
      </c>
      <c r="Z51" s="425" t="s">
        <v>387</v>
      </c>
      <c r="AA51" s="426"/>
      <c r="AB51" s="426"/>
      <c r="AC51" s="426"/>
      <c r="AD51" s="426"/>
      <c r="AE51" s="426"/>
      <c r="AF51" s="426"/>
      <c r="AG51" s="426"/>
      <c r="AH51" s="426"/>
      <c r="AI51" s="426"/>
      <c r="AJ51" s="279"/>
      <c r="AK51" s="279"/>
      <c r="AL51" s="256"/>
      <c r="AN51" s="383" t="s">
        <v>387</v>
      </c>
      <c r="AO51" s="384"/>
      <c r="AP51" s="384"/>
      <c r="AQ51" s="384"/>
      <c r="AR51" s="384"/>
      <c r="AS51" s="384"/>
      <c r="AT51" s="384"/>
      <c r="AU51" s="385"/>
      <c r="AW51" s="377" t="s">
        <v>387</v>
      </c>
      <c r="AX51" s="378"/>
      <c r="AY51" s="378"/>
      <c r="AZ51" s="378"/>
      <c r="BA51" s="378"/>
      <c r="BB51" s="378"/>
      <c r="BC51" s="378"/>
      <c r="BD51" s="379"/>
      <c r="BF51" s="380" t="s">
        <v>387</v>
      </c>
      <c r="BG51" s="381"/>
      <c r="BH51" s="381"/>
      <c r="BI51" s="381"/>
      <c r="BJ51" s="381"/>
      <c r="BK51" s="381"/>
      <c r="BL51" s="381"/>
      <c r="BM51" s="382"/>
      <c r="BO51" s="392" t="s">
        <v>387</v>
      </c>
      <c r="BP51" s="393"/>
      <c r="BQ51" s="393"/>
      <c r="BR51" s="393"/>
      <c r="BS51" s="393"/>
      <c r="BT51" s="393"/>
      <c r="BU51" s="393"/>
      <c r="BV51" s="394"/>
      <c r="BX51" s="84">
        <v>23.5</v>
      </c>
      <c r="BY51" s="84">
        <v>38</v>
      </c>
      <c r="BZ51" s="221">
        <v>32.9</v>
      </c>
      <c r="CA51" s="221">
        <v>53.2</v>
      </c>
      <c r="CB51" s="207">
        <f>((BZ51+CA51)/(BX51+BY51)-1)</f>
        <v>0.3999999999999999</v>
      </c>
      <c r="CC51" s="84">
        <f t="shared" si="35"/>
        <v>32.571</v>
      </c>
      <c r="CD51" s="84">
        <f t="shared" si="35"/>
        <v>52.668000000000006</v>
      </c>
      <c r="CE51" s="16">
        <f t="shared" si="36"/>
        <v>0.3860000000000001</v>
      </c>
      <c r="CG51" s="258">
        <v>15.45</v>
      </c>
      <c r="CH51" s="258">
        <v>25.1</v>
      </c>
      <c r="CI51" s="222">
        <v>21.17</v>
      </c>
      <c r="CJ51" s="222">
        <v>34.39</v>
      </c>
      <c r="CK51" s="207">
        <f>((CI51+CJ51)/(CG51+CH51)-1)</f>
        <v>0.37016029593094957</v>
      </c>
      <c r="CL51" s="85">
        <f t="shared" si="37"/>
        <v>20.85245</v>
      </c>
      <c r="CM51" s="85">
        <f t="shared" si="37"/>
        <v>33.87415</v>
      </c>
      <c r="CN51" s="16">
        <f t="shared" si="38"/>
        <v>0.34960789149198535</v>
      </c>
      <c r="CP51" s="208"/>
      <c r="CQ51" s="208"/>
      <c r="CR51" s="208"/>
      <c r="CS51" s="208"/>
      <c r="CT51" s="207"/>
      <c r="CV51" s="87">
        <v>32</v>
      </c>
      <c r="CW51" s="87">
        <v>36.37</v>
      </c>
      <c r="CX51" s="87">
        <v>42.24</v>
      </c>
      <c r="CY51" s="87">
        <v>48</v>
      </c>
      <c r="CZ51" s="16">
        <f t="shared" si="46"/>
        <v>0.31987713909609483</v>
      </c>
      <c r="DA51" s="87">
        <f t="shared" si="47"/>
        <v>40.128</v>
      </c>
      <c r="DB51" s="87">
        <f t="shared" si="47"/>
        <v>45.6</v>
      </c>
      <c r="DC51" s="16">
        <f t="shared" si="48"/>
        <v>0.2538832821412902</v>
      </c>
    </row>
    <row r="52" spans="1:107" ht="14.25">
      <c r="A52" s="3" t="s">
        <v>93</v>
      </c>
      <c r="B52" s="67"/>
      <c r="C52" s="67"/>
      <c r="D52" s="67"/>
      <c r="E52" s="67"/>
      <c r="F52" s="16"/>
      <c r="H52" s="70">
        <v>10</v>
      </c>
      <c r="I52" s="70">
        <v>12</v>
      </c>
      <c r="J52" s="209">
        <f t="shared" si="49"/>
        <v>13.4</v>
      </c>
      <c r="K52" s="209">
        <f t="shared" si="49"/>
        <v>16.080000000000002</v>
      </c>
      <c r="L52" s="207">
        <v>0.34</v>
      </c>
      <c r="M52" s="70">
        <f>J52-(J52*0.015)</f>
        <v>13.199</v>
      </c>
      <c r="N52" s="70">
        <f>K52-(K52*0.015)</f>
        <v>15.838800000000003</v>
      </c>
      <c r="O52" s="16">
        <f>(M52+N52)/(H52+I52)-1</f>
        <v>0.3199000000000003</v>
      </c>
      <c r="Q52" s="69">
        <v>11.5</v>
      </c>
      <c r="R52" s="69">
        <v>14</v>
      </c>
      <c r="S52" s="214">
        <v>15.52</v>
      </c>
      <c r="T52" s="214">
        <v>18.89</v>
      </c>
      <c r="U52" s="207">
        <v>0.3494</v>
      </c>
      <c r="V52" s="69">
        <f t="shared" si="29"/>
        <v>15.404250000000001</v>
      </c>
      <c r="W52" s="69">
        <f t="shared" si="30"/>
        <v>18.753</v>
      </c>
      <c r="X52" s="16">
        <v>0.3395</v>
      </c>
      <c r="Z52" s="215">
        <v>23</v>
      </c>
      <c r="AA52" s="215">
        <v>27.599999999999998</v>
      </c>
      <c r="AB52" s="215">
        <v>31.05</v>
      </c>
      <c r="AC52" s="215">
        <v>37.15098706896551</v>
      </c>
      <c r="AD52" s="207">
        <v>0.3478</v>
      </c>
      <c r="AE52" s="257">
        <v>11</v>
      </c>
      <c r="AF52" s="257">
        <v>27.6</v>
      </c>
      <c r="AG52" s="215">
        <f>(AE52*AD52)+AE52</f>
        <v>14.825800000000001</v>
      </c>
      <c r="AH52" s="215">
        <v>37.15098706896551</v>
      </c>
      <c r="AI52" s="207">
        <f>((AG52+AH52)/(AE52+AF52)-1)</f>
        <v>0.34654888779703397</v>
      </c>
      <c r="AJ52" s="72">
        <f>AG52-(AG52*0.05)</f>
        <v>14.084510000000002</v>
      </c>
      <c r="AK52" s="72">
        <f>AH52-(AH52*0.05)</f>
        <v>35.293437715517236</v>
      </c>
      <c r="AL52" s="16">
        <f>(AJ52+AK52)/(AE52+AF52)-1</f>
        <v>0.27922144340718225</v>
      </c>
      <c r="AN52" s="78">
        <v>11</v>
      </c>
      <c r="AO52" s="78">
        <v>12</v>
      </c>
      <c r="AP52" s="217">
        <v>14.96</v>
      </c>
      <c r="AQ52" s="217">
        <v>16.32</v>
      </c>
      <c r="AR52" s="207">
        <v>0.36</v>
      </c>
      <c r="AS52" s="78">
        <f>AP52-(AP52*0.025)</f>
        <v>14.586</v>
      </c>
      <c r="AT52" s="78">
        <f>AQ52-(AQ52*0.025)</f>
        <v>15.912</v>
      </c>
      <c r="AU52" s="16">
        <f t="shared" si="41"/>
        <v>0.32600000000000007</v>
      </c>
      <c r="AW52" s="377" t="s">
        <v>387</v>
      </c>
      <c r="AX52" s="378"/>
      <c r="AY52" s="378"/>
      <c r="AZ52" s="378"/>
      <c r="BA52" s="378"/>
      <c r="BB52" s="378"/>
      <c r="BC52" s="378"/>
      <c r="BD52" s="379"/>
      <c r="BF52" s="80">
        <v>11.5</v>
      </c>
      <c r="BG52" s="80">
        <v>14.3</v>
      </c>
      <c r="BH52" s="219">
        <v>15.53</v>
      </c>
      <c r="BI52" s="219">
        <v>19.31</v>
      </c>
      <c r="BJ52" s="207">
        <v>0.35</v>
      </c>
      <c r="BK52" s="80">
        <f t="shared" si="42"/>
        <v>15.14175</v>
      </c>
      <c r="BL52" s="80">
        <f t="shared" si="42"/>
        <v>18.82725</v>
      </c>
      <c r="BM52" s="16">
        <f t="shared" si="43"/>
        <v>0.31662790697674414</v>
      </c>
      <c r="BO52" s="82">
        <v>11</v>
      </c>
      <c r="BP52" s="82">
        <v>14</v>
      </c>
      <c r="BQ52" s="220">
        <v>14.85</v>
      </c>
      <c r="BR52" s="220">
        <v>18.9</v>
      </c>
      <c r="BS52" s="286">
        <f t="shared" si="0"/>
        <v>0.3500000000000001</v>
      </c>
      <c r="BT52" s="82">
        <f t="shared" si="44"/>
        <v>14.62725</v>
      </c>
      <c r="BU52" s="82">
        <f t="shared" si="44"/>
        <v>18.6165</v>
      </c>
      <c r="BV52" s="16">
        <f t="shared" si="45"/>
        <v>0.32975</v>
      </c>
      <c r="BX52" s="84">
        <v>9.5</v>
      </c>
      <c r="BY52" s="84">
        <v>12</v>
      </c>
      <c r="BZ52" s="221">
        <v>13.21</v>
      </c>
      <c r="CA52" s="221">
        <v>16.68</v>
      </c>
      <c r="CB52" s="207">
        <f t="shared" si="1"/>
        <v>0.39023255813953495</v>
      </c>
      <c r="CC52" s="84">
        <f t="shared" si="35"/>
        <v>13.077900000000001</v>
      </c>
      <c r="CD52" s="84">
        <f t="shared" si="35"/>
        <v>16.5132</v>
      </c>
      <c r="CE52" s="16">
        <f t="shared" si="36"/>
        <v>0.3763302325581397</v>
      </c>
      <c r="CG52" s="258">
        <v>9.25</v>
      </c>
      <c r="CH52" s="258">
        <v>12</v>
      </c>
      <c r="CI52" s="222">
        <v>12.672500000000001</v>
      </c>
      <c r="CJ52" s="222">
        <v>16.44</v>
      </c>
      <c r="CK52" s="207">
        <f t="shared" si="24"/>
        <v>0.3700000000000001</v>
      </c>
      <c r="CL52" s="85">
        <f t="shared" si="37"/>
        <v>12.4824125</v>
      </c>
      <c r="CM52" s="85">
        <f t="shared" si="37"/>
        <v>16.1934</v>
      </c>
      <c r="CN52" s="16">
        <f t="shared" si="38"/>
        <v>0.34945000000000004</v>
      </c>
      <c r="CP52" s="208">
        <v>12.65</v>
      </c>
      <c r="CQ52" s="208">
        <v>19.825999999999997</v>
      </c>
      <c r="CR52" s="208">
        <v>17.71</v>
      </c>
      <c r="CS52" s="208">
        <v>28.747699999999995</v>
      </c>
      <c r="CT52" s="207">
        <v>0.45</v>
      </c>
      <c r="CV52" s="87">
        <v>9</v>
      </c>
      <c r="CW52" s="87">
        <v>12</v>
      </c>
      <c r="CX52" s="87">
        <f t="shared" si="50"/>
        <v>11.88</v>
      </c>
      <c r="CY52" s="87">
        <f t="shared" si="50"/>
        <v>15.84</v>
      </c>
      <c r="CZ52" s="16">
        <f t="shared" si="46"/>
        <v>0.31999999999999984</v>
      </c>
      <c r="DA52" s="87">
        <f t="shared" si="47"/>
        <v>11.286000000000001</v>
      </c>
      <c r="DB52" s="87">
        <f t="shared" si="47"/>
        <v>15.048</v>
      </c>
      <c r="DC52" s="16">
        <f t="shared" si="48"/>
        <v>0.2540000000000002</v>
      </c>
    </row>
    <row r="53" spans="1:107" ht="14.25">
      <c r="A53" s="3" t="s">
        <v>94</v>
      </c>
      <c r="B53" s="67"/>
      <c r="C53" s="67"/>
      <c r="D53" s="67"/>
      <c r="E53" s="67"/>
      <c r="F53" s="16"/>
      <c r="H53" s="70">
        <v>12</v>
      </c>
      <c r="I53" s="70">
        <v>13</v>
      </c>
      <c r="J53" s="209">
        <f t="shared" si="49"/>
        <v>16.080000000000002</v>
      </c>
      <c r="K53" s="209">
        <f t="shared" si="49"/>
        <v>17.42</v>
      </c>
      <c r="L53" s="207">
        <v>0.34</v>
      </c>
      <c r="M53" s="70">
        <f>J53-(J53*0.015)</f>
        <v>15.838800000000003</v>
      </c>
      <c r="N53" s="70">
        <f>K53-(K53*0.015)</f>
        <v>17.158700000000003</v>
      </c>
      <c r="O53" s="16">
        <f>(M53+N53)/(H53+I53)-1</f>
        <v>0.3199000000000001</v>
      </c>
      <c r="Q53" s="69">
        <v>13</v>
      </c>
      <c r="R53" s="69">
        <v>15</v>
      </c>
      <c r="S53" s="214">
        <v>17.54</v>
      </c>
      <c r="T53" s="214">
        <v>20.24</v>
      </c>
      <c r="U53" s="207">
        <v>0.3493</v>
      </c>
      <c r="V53" s="69">
        <f t="shared" si="29"/>
        <v>17.4135</v>
      </c>
      <c r="W53" s="69">
        <f t="shared" si="30"/>
        <v>20.0925</v>
      </c>
      <c r="X53" s="16">
        <v>0.3395</v>
      </c>
      <c r="Z53" s="215">
        <v>28.749999999999996</v>
      </c>
      <c r="AA53" s="215">
        <v>32.199999999999996</v>
      </c>
      <c r="AB53" s="215">
        <v>38.68</v>
      </c>
      <c r="AC53" s="215">
        <v>43.25384072750209</v>
      </c>
      <c r="AD53" s="207">
        <v>0.3443</v>
      </c>
      <c r="AE53" s="257">
        <v>12</v>
      </c>
      <c r="AF53" s="257">
        <v>32.2</v>
      </c>
      <c r="AG53" s="215">
        <f>(AE53*AD53)+AE53</f>
        <v>16.1316</v>
      </c>
      <c r="AH53" s="215">
        <v>43.25384072750209</v>
      </c>
      <c r="AI53" s="207">
        <f>((AG53+AH53)/(AE53+AF53)-1)</f>
        <v>0.34356200740954934</v>
      </c>
      <c r="AJ53" s="72">
        <f>AG53-(AG53*0.05)</f>
        <v>15.325019999999999</v>
      </c>
      <c r="AK53" s="72">
        <f>AH53-(AH53*0.05)</f>
        <v>41.09114869112698</v>
      </c>
      <c r="AL53" s="16">
        <f>(AJ53+AK53)/(AE53+AF53)-1</f>
        <v>0.2763839070390719</v>
      </c>
      <c r="AN53" s="78">
        <v>12</v>
      </c>
      <c r="AO53" s="78">
        <v>13</v>
      </c>
      <c r="AP53" s="217">
        <v>16.32</v>
      </c>
      <c r="AQ53" s="217">
        <v>17.68</v>
      </c>
      <c r="AR53" s="207">
        <v>0.36</v>
      </c>
      <c r="AS53" s="78">
        <f>AP53-(AP53*0.025)</f>
        <v>15.912</v>
      </c>
      <c r="AT53" s="78">
        <f>AQ53-(AQ53*0.025)</f>
        <v>17.238</v>
      </c>
      <c r="AU53" s="16">
        <f t="shared" si="41"/>
        <v>0.32599999999999985</v>
      </c>
      <c r="AW53" s="377" t="s">
        <v>387</v>
      </c>
      <c r="AX53" s="378"/>
      <c r="AY53" s="378"/>
      <c r="AZ53" s="378"/>
      <c r="BA53" s="378"/>
      <c r="BB53" s="378"/>
      <c r="BC53" s="378"/>
      <c r="BD53" s="379"/>
      <c r="BF53" s="80">
        <v>12.12</v>
      </c>
      <c r="BG53" s="80">
        <v>16.32</v>
      </c>
      <c r="BH53" s="219">
        <v>16.36</v>
      </c>
      <c r="BI53" s="219">
        <v>22.03</v>
      </c>
      <c r="BJ53" s="207">
        <v>0.35</v>
      </c>
      <c r="BK53" s="80">
        <f t="shared" si="42"/>
        <v>15.950999999999999</v>
      </c>
      <c r="BL53" s="80">
        <f t="shared" si="42"/>
        <v>21.47925</v>
      </c>
      <c r="BM53" s="16">
        <f t="shared" si="43"/>
        <v>0.3161128691983124</v>
      </c>
      <c r="BO53" s="82">
        <v>12.5</v>
      </c>
      <c r="BP53" s="82">
        <v>14</v>
      </c>
      <c r="BQ53" s="220">
        <v>16.88</v>
      </c>
      <c r="BR53" s="220">
        <v>18.9</v>
      </c>
      <c r="BS53" s="286">
        <f t="shared" si="0"/>
        <v>0.3501886792452831</v>
      </c>
      <c r="BT53" s="82">
        <f t="shared" si="44"/>
        <v>16.6268</v>
      </c>
      <c r="BU53" s="82">
        <f t="shared" si="44"/>
        <v>18.6165</v>
      </c>
      <c r="BV53" s="16">
        <f t="shared" si="45"/>
        <v>0.3299358490566038</v>
      </c>
      <c r="BX53" s="84">
        <v>10.5</v>
      </c>
      <c r="BY53" s="84">
        <v>14</v>
      </c>
      <c r="BZ53" s="221">
        <v>14.6</v>
      </c>
      <c r="CA53" s="221">
        <v>19.46</v>
      </c>
      <c r="CB53" s="207">
        <f t="shared" si="1"/>
        <v>0.3902040816326531</v>
      </c>
      <c r="CC53" s="84">
        <f t="shared" si="35"/>
        <v>14.453999999999999</v>
      </c>
      <c r="CD53" s="84">
        <f t="shared" si="35"/>
        <v>19.2654</v>
      </c>
      <c r="CE53" s="16">
        <f t="shared" si="36"/>
        <v>0.37630204081632646</v>
      </c>
      <c r="CG53" s="258">
        <v>10</v>
      </c>
      <c r="CH53" s="258">
        <v>13</v>
      </c>
      <c r="CI53" s="222">
        <v>13.700000000000001</v>
      </c>
      <c r="CJ53" s="222">
        <v>17.810000000000002</v>
      </c>
      <c r="CK53" s="207">
        <f t="shared" si="24"/>
        <v>0.37000000000000033</v>
      </c>
      <c r="CL53" s="85">
        <f t="shared" si="37"/>
        <v>13.4945</v>
      </c>
      <c r="CM53" s="85">
        <f t="shared" si="37"/>
        <v>17.54285</v>
      </c>
      <c r="CN53" s="16">
        <f t="shared" si="38"/>
        <v>0.34945000000000026</v>
      </c>
      <c r="CP53" s="208">
        <v>13.530000000000001</v>
      </c>
      <c r="CQ53" s="208">
        <v>21.217499999999998</v>
      </c>
      <c r="CR53" s="208">
        <v>18.942</v>
      </c>
      <c r="CS53" s="208">
        <v>30.765374999999995</v>
      </c>
      <c r="CT53" s="207">
        <v>0.45</v>
      </c>
      <c r="CV53" s="87">
        <v>10</v>
      </c>
      <c r="CW53" s="87">
        <v>13</v>
      </c>
      <c r="CX53" s="87">
        <f t="shared" si="50"/>
        <v>13.200000000000001</v>
      </c>
      <c r="CY53" s="87">
        <f t="shared" si="50"/>
        <v>17.16</v>
      </c>
      <c r="CZ53" s="16">
        <f t="shared" si="46"/>
        <v>0.32000000000000006</v>
      </c>
      <c r="DA53" s="87">
        <f t="shared" si="47"/>
        <v>12.540000000000001</v>
      </c>
      <c r="DB53" s="87">
        <f t="shared" si="47"/>
        <v>16.302</v>
      </c>
      <c r="DC53" s="16">
        <f t="shared" si="48"/>
        <v>0.254</v>
      </c>
    </row>
    <row r="54" spans="1:107" ht="14.25">
      <c r="A54" s="4" t="s">
        <v>95</v>
      </c>
      <c r="B54" s="354"/>
      <c r="C54" s="355"/>
      <c r="D54" s="355"/>
      <c r="E54" s="355"/>
      <c r="F54" s="356"/>
      <c r="H54" s="354"/>
      <c r="I54" s="355"/>
      <c r="J54" s="355"/>
      <c r="K54" s="355"/>
      <c r="L54" s="356"/>
      <c r="M54" s="204"/>
      <c r="N54" s="204"/>
      <c r="O54" s="194"/>
      <c r="Q54" s="354"/>
      <c r="R54" s="355"/>
      <c r="S54" s="355"/>
      <c r="T54" s="355"/>
      <c r="U54" s="356"/>
      <c r="V54" s="204"/>
      <c r="W54" s="204"/>
      <c r="X54" s="194"/>
      <c r="Z54" s="424"/>
      <c r="AA54" s="424"/>
      <c r="AB54" s="424"/>
      <c r="AC54" s="424"/>
      <c r="AD54" s="424"/>
      <c r="AE54" s="372"/>
      <c r="AF54" s="372"/>
      <c r="AG54" s="372"/>
      <c r="AH54" s="372"/>
      <c r="AI54" s="372"/>
      <c r="AJ54" s="204"/>
      <c r="AK54" s="204"/>
      <c r="AL54" s="194"/>
      <c r="AN54" s="354"/>
      <c r="AO54" s="355"/>
      <c r="AP54" s="355"/>
      <c r="AQ54" s="355"/>
      <c r="AR54" s="355"/>
      <c r="AS54" s="355"/>
      <c r="AT54" s="355"/>
      <c r="AU54" s="355"/>
      <c r="AW54" s="354"/>
      <c r="AX54" s="355"/>
      <c r="AY54" s="355"/>
      <c r="AZ54" s="355"/>
      <c r="BA54" s="355"/>
      <c r="BB54" s="204"/>
      <c r="BC54" s="204"/>
      <c r="BD54" s="194"/>
      <c r="BF54" s="354"/>
      <c r="BG54" s="355"/>
      <c r="BH54" s="355"/>
      <c r="BI54" s="355"/>
      <c r="BJ54" s="355"/>
      <c r="BK54" s="204"/>
      <c r="BL54" s="204"/>
      <c r="BM54" s="194"/>
      <c r="BO54" s="321"/>
      <c r="BP54" s="322"/>
      <c r="BQ54" s="322"/>
      <c r="BR54" s="322"/>
      <c r="BS54" s="322"/>
      <c r="BT54" s="204"/>
      <c r="BU54" s="204"/>
      <c r="BV54" s="194"/>
      <c r="BX54" s="354"/>
      <c r="BY54" s="355"/>
      <c r="BZ54" s="355"/>
      <c r="CA54" s="355"/>
      <c r="CB54" s="355"/>
      <c r="CC54" s="204"/>
      <c r="CD54" s="204"/>
      <c r="CE54" s="194"/>
      <c r="CG54" s="354"/>
      <c r="CH54" s="355"/>
      <c r="CI54" s="355"/>
      <c r="CJ54" s="355"/>
      <c r="CK54" s="355"/>
      <c r="CL54" s="204"/>
      <c r="CM54" s="204"/>
      <c r="CN54" s="194"/>
      <c r="CP54" s="375"/>
      <c r="CQ54" s="376"/>
      <c r="CR54" s="376"/>
      <c r="CS54" s="376"/>
      <c r="CT54" s="402"/>
      <c r="CV54" s="354"/>
      <c r="CW54" s="355"/>
      <c r="CX54" s="355"/>
      <c r="CY54" s="355"/>
      <c r="CZ54" s="355"/>
      <c r="DA54" s="355"/>
      <c r="DB54" s="355"/>
      <c r="DC54" s="356"/>
    </row>
    <row r="55" spans="1:107" ht="14.25">
      <c r="A55" s="6" t="s">
        <v>96</v>
      </c>
      <c r="B55" s="67"/>
      <c r="C55" s="67"/>
      <c r="D55" s="67"/>
      <c r="E55" s="67"/>
      <c r="F55" s="16"/>
      <c r="H55" s="70">
        <v>14</v>
      </c>
      <c r="I55" s="70">
        <v>16</v>
      </c>
      <c r="J55" s="209">
        <f>H55*1.34</f>
        <v>18.76</v>
      </c>
      <c r="K55" s="209">
        <f>I55*1.34</f>
        <v>21.44</v>
      </c>
      <c r="L55" s="207">
        <v>0.34</v>
      </c>
      <c r="M55" s="70">
        <f>J55-(J55*0.015)</f>
        <v>18.4786</v>
      </c>
      <c r="N55" s="70">
        <f>K55-(K55*0.015)</f>
        <v>21.1184</v>
      </c>
      <c r="O55" s="16">
        <f>(M55+N55)/(H55+I55)-1</f>
        <v>0.3199000000000001</v>
      </c>
      <c r="Q55" s="69">
        <v>13</v>
      </c>
      <c r="R55" s="69">
        <v>16</v>
      </c>
      <c r="S55" s="214">
        <v>17.54</v>
      </c>
      <c r="T55" s="214">
        <v>21.6</v>
      </c>
      <c r="U55" s="207">
        <v>0.3497</v>
      </c>
      <c r="V55" s="69">
        <f>Q55+(Q55*X55)</f>
        <v>17.4135</v>
      </c>
      <c r="W55" s="69">
        <f>R55+(R55*X55)</f>
        <v>21.432000000000002</v>
      </c>
      <c r="X55" s="16">
        <v>0.3395</v>
      </c>
      <c r="Z55" s="215">
        <v>21.84</v>
      </c>
      <c r="AA55" s="215">
        <v>31.64</v>
      </c>
      <c r="AB55" s="216">
        <v>29.51</v>
      </c>
      <c r="AC55" s="215">
        <v>42.50624115433136</v>
      </c>
      <c r="AD55" s="207">
        <v>0.3466</v>
      </c>
      <c r="AE55" s="257">
        <v>14</v>
      </c>
      <c r="AF55" s="257">
        <v>31.64</v>
      </c>
      <c r="AG55" s="215">
        <f>(AE55*AD55)+AE55</f>
        <v>18.8524</v>
      </c>
      <c r="AH55" s="215">
        <v>42.50624115433136</v>
      </c>
      <c r="AI55" s="207">
        <f>((AG55+AH55)/(AE55+AF55)-1)</f>
        <v>0.3444049332675585</v>
      </c>
      <c r="AJ55" s="72">
        <f>AG55-(AG55*0.05)</f>
        <v>17.909779999999998</v>
      </c>
      <c r="AK55" s="72">
        <f>AH55-(AH55*0.05)</f>
        <v>40.38092909661479</v>
      </c>
      <c r="AL55" s="16">
        <f>(AJ55+AK55)/(AE55+AF55)-1</f>
        <v>0.2771846866041803</v>
      </c>
      <c r="AN55" s="78">
        <v>14</v>
      </c>
      <c r="AO55" s="78">
        <v>16</v>
      </c>
      <c r="AP55" s="217">
        <v>19.04</v>
      </c>
      <c r="AQ55" s="217">
        <v>21.76</v>
      </c>
      <c r="AR55" s="207">
        <v>0.36</v>
      </c>
      <c r="AS55" s="78">
        <f>AP55-(AP55*0.025)</f>
        <v>18.564</v>
      </c>
      <c r="AT55" s="78">
        <f>AQ55-(AQ55*0.025)</f>
        <v>21.216</v>
      </c>
      <c r="AU55" s="16">
        <f>(AS55+AT55)/(AN55+AO55)-1</f>
        <v>0.32600000000000007</v>
      </c>
      <c r="AW55" s="377" t="s">
        <v>387</v>
      </c>
      <c r="AX55" s="378"/>
      <c r="AY55" s="378"/>
      <c r="AZ55" s="378"/>
      <c r="BA55" s="378"/>
      <c r="BB55" s="378"/>
      <c r="BC55" s="378"/>
      <c r="BD55" s="379"/>
      <c r="BF55" s="380" t="s">
        <v>387</v>
      </c>
      <c r="BG55" s="381"/>
      <c r="BH55" s="381"/>
      <c r="BI55" s="381"/>
      <c r="BJ55" s="381"/>
      <c r="BK55" s="381"/>
      <c r="BL55" s="381"/>
      <c r="BM55" s="382"/>
      <c r="BO55" s="82">
        <v>16</v>
      </c>
      <c r="BP55" s="82">
        <v>20</v>
      </c>
      <c r="BQ55" s="220">
        <v>21.6</v>
      </c>
      <c r="BR55" s="220">
        <v>27</v>
      </c>
      <c r="BS55" s="286">
        <f t="shared" si="0"/>
        <v>0.3500000000000001</v>
      </c>
      <c r="BT55" s="82">
        <f>BQ55-(BQ55*0.015)</f>
        <v>21.276</v>
      </c>
      <c r="BU55" s="82">
        <f>BR55-(BR55*0.015)</f>
        <v>26.595</v>
      </c>
      <c r="BV55" s="16">
        <f>(BT55+BU55)/(BO55+BP55)-1</f>
        <v>0.32974999999999977</v>
      </c>
      <c r="BX55" s="84">
        <v>14.5</v>
      </c>
      <c r="BY55" s="84">
        <v>22</v>
      </c>
      <c r="BZ55" s="221">
        <v>20.16</v>
      </c>
      <c r="CA55" s="221">
        <v>30.58</v>
      </c>
      <c r="CB55" s="207">
        <f t="shared" si="1"/>
        <v>0.3901369863013697</v>
      </c>
      <c r="CC55" s="84">
        <f>BZ55-(BZ55*0.01)</f>
        <v>19.9584</v>
      </c>
      <c r="CD55" s="84">
        <f>CA55-(CA55*0.01)</f>
        <v>30.274199999999997</v>
      </c>
      <c r="CE55" s="16">
        <f>(CC55+CD55)/(BX55+BY55)-1</f>
        <v>0.376235616438356</v>
      </c>
      <c r="CG55" s="258">
        <v>17.22</v>
      </c>
      <c r="CH55" s="258">
        <v>21.25</v>
      </c>
      <c r="CI55" s="222">
        <v>23.333099999999998</v>
      </c>
      <c r="CJ55" s="222">
        <v>28.79375</v>
      </c>
      <c r="CK55" s="207">
        <f t="shared" si="24"/>
        <v>0.355</v>
      </c>
      <c r="CL55" s="85">
        <f>CI55-(CI55*0.015)</f>
        <v>22.9831035</v>
      </c>
      <c r="CM55" s="85">
        <f>CJ55-(CJ55*0.015)</f>
        <v>28.36184375</v>
      </c>
      <c r="CN55" s="16">
        <f>(CL55+CM55)/(CG55+CH55)-1</f>
        <v>0.33467500000000006</v>
      </c>
      <c r="CP55" s="208">
        <v>17.732000000000003</v>
      </c>
      <c r="CQ55" s="208">
        <v>27.807</v>
      </c>
      <c r="CR55" s="208">
        <v>24.824800000000003</v>
      </c>
      <c r="CS55" s="208">
        <v>40.32015</v>
      </c>
      <c r="CT55" s="207">
        <v>0.45</v>
      </c>
      <c r="CV55" s="87">
        <v>16</v>
      </c>
      <c r="CW55" s="87">
        <v>20</v>
      </c>
      <c r="CX55" s="87">
        <f>CV55*1.32</f>
        <v>21.12</v>
      </c>
      <c r="CY55" s="87">
        <f>CW55*1.32</f>
        <v>26.400000000000002</v>
      </c>
      <c r="CZ55" s="16">
        <f>((CX55+CY55)/(CV55+CW55)-1)</f>
        <v>0.32000000000000006</v>
      </c>
      <c r="DA55" s="87">
        <f>CX55-(CX55*0.05)</f>
        <v>20.064</v>
      </c>
      <c r="DB55" s="87">
        <f>CY55-(CY55*0.05)</f>
        <v>25.080000000000002</v>
      </c>
      <c r="DC55" s="16">
        <f>(DA55+DB55)/(CV55+CW55)-1</f>
        <v>0.2540000000000002</v>
      </c>
    </row>
    <row r="56" spans="1:107" ht="14.25">
      <c r="A56" s="6" t="s">
        <v>97</v>
      </c>
      <c r="B56" s="67"/>
      <c r="C56" s="67"/>
      <c r="D56" s="67"/>
      <c r="E56" s="67"/>
      <c r="F56" s="16"/>
      <c r="H56" s="70">
        <v>16</v>
      </c>
      <c r="I56" s="70">
        <v>20</v>
      </c>
      <c r="J56" s="209">
        <f>H56*1.34</f>
        <v>21.44</v>
      </c>
      <c r="K56" s="209">
        <f>I56*1.34</f>
        <v>26.8</v>
      </c>
      <c r="L56" s="207">
        <v>0.34</v>
      </c>
      <c r="M56" s="70">
        <f>J56-(J56*0.015)</f>
        <v>21.1184</v>
      </c>
      <c r="N56" s="70">
        <f>K56-(K56*0.015)</f>
        <v>26.398</v>
      </c>
      <c r="O56" s="16">
        <f>(M56+N56)/(H56+I56)-1</f>
        <v>0.3199000000000001</v>
      </c>
      <c r="Q56" s="69">
        <v>16</v>
      </c>
      <c r="R56" s="69">
        <v>20</v>
      </c>
      <c r="S56" s="214">
        <v>21.59</v>
      </c>
      <c r="T56" s="214">
        <v>26.99</v>
      </c>
      <c r="U56" s="207">
        <v>0.3494</v>
      </c>
      <c r="V56" s="69">
        <f>Q56+(Q56*X56)</f>
        <v>21.432000000000002</v>
      </c>
      <c r="W56" s="69">
        <f>R56+(R56*X56)</f>
        <v>26.79</v>
      </c>
      <c r="X56" s="16">
        <v>0.3395</v>
      </c>
      <c r="Z56" s="215">
        <v>23.56</v>
      </c>
      <c r="AA56" s="215">
        <v>34.18</v>
      </c>
      <c r="AB56" s="216">
        <v>31.8</v>
      </c>
      <c r="AC56" s="215">
        <v>45.87806780067283</v>
      </c>
      <c r="AD56" s="207">
        <v>0.3453</v>
      </c>
      <c r="AE56" s="257">
        <v>16</v>
      </c>
      <c r="AF56" s="257">
        <v>34.18</v>
      </c>
      <c r="AG56" s="215">
        <f>(AE56*AD56)+AE56</f>
        <v>21.5248</v>
      </c>
      <c r="AH56" s="215">
        <v>45.87806780067283</v>
      </c>
      <c r="AI56" s="207">
        <f>((AG56+AH56)/(AE56+AF56)-1)</f>
        <v>0.34322175768578767</v>
      </c>
      <c r="AJ56" s="72">
        <f>AG56-(AG56*0.05)</f>
        <v>20.44856</v>
      </c>
      <c r="AK56" s="72">
        <f>AH56-(AH56*0.05)</f>
        <v>43.58416441063919</v>
      </c>
      <c r="AL56" s="16">
        <f>(AJ56+AK56)/(AE56+AF56)-1</f>
        <v>0.27606066980149846</v>
      </c>
      <c r="AN56" s="78">
        <v>16</v>
      </c>
      <c r="AO56" s="78">
        <v>20</v>
      </c>
      <c r="AP56" s="217">
        <v>21.76</v>
      </c>
      <c r="AQ56" s="217">
        <v>27.2</v>
      </c>
      <c r="AR56" s="207">
        <v>0.36</v>
      </c>
      <c r="AS56" s="78">
        <f>AP56-(AP56*0.025)</f>
        <v>21.216</v>
      </c>
      <c r="AT56" s="78">
        <f>AQ56-(AQ56*0.025)</f>
        <v>26.52</v>
      </c>
      <c r="AU56" s="16">
        <f>(AS56+AT56)/(AN56+AO56)-1</f>
        <v>0.32600000000000007</v>
      </c>
      <c r="AW56" s="377" t="s">
        <v>387</v>
      </c>
      <c r="AX56" s="378"/>
      <c r="AY56" s="378"/>
      <c r="AZ56" s="378"/>
      <c r="BA56" s="378"/>
      <c r="BB56" s="378"/>
      <c r="BC56" s="378"/>
      <c r="BD56" s="379"/>
      <c r="BF56" s="380" t="s">
        <v>387</v>
      </c>
      <c r="BG56" s="381"/>
      <c r="BH56" s="381"/>
      <c r="BI56" s="381"/>
      <c r="BJ56" s="381"/>
      <c r="BK56" s="381"/>
      <c r="BL56" s="381"/>
      <c r="BM56" s="382"/>
      <c r="BO56" s="82">
        <v>17.5</v>
      </c>
      <c r="BP56" s="82">
        <v>22</v>
      </c>
      <c r="BQ56" s="220">
        <v>23.63</v>
      </c>
      <c r="BR56" s="220">
        <v>29.7</v>
      </c>
      <c r="BS56" s="286">
        <f t="shared" si="0"/>
        <v>0.3501265822784809</v>
      </c>
      <c r="BT56" s="82">
        <f>BQ56-(BQ56*0.015)</f>
        <v>23.27555</v>
      </c>
      <c r="BU56" s="82">
        <f>BR56-(BR56*0.015)</f>
        <v>29.2545</v>
      </c>
      <c r="BV56" s="16">
        <f>(BT56+BU56)/(BO56+BP56)-1</f>
        <v>0.3298746835443038</v>
      </c>
      <c r="BX56" s="84">
        <v>16</v>
      </c>
      <c r="BY56" s="84">
        <v>27</v>
      </c>
      <c r="BZ56" s="221">
        <v>22.24</v>
      </c>
      <c r="CA56" s="221">
        <v>37.53</v>
      </c>
      <c r="CB56" s="207">
        <f t="shared" si="1"/>
        <v>0.3899999999999999</v>
      </c>
      <c r="CC56" s="84">
        <f>BZ56-(BZ56*0.01)</f>
        <v>22.017599999999998</v>
      </c>
      <c r="CD56" s="84">
        <f>CA56-(CA56*0.01)</f>
        <v>37.1547</v>
      </c>
      <c r="CE56" s="16">
        <f>(CC56+CD56)/(BX56+BY56)-1</f>
        <v>0.3760999999999999</v>
      </c>
      <c r="CG56" s="258">
        <v>23</v>
      </c>
      <c r="CH56" s="258">
        <v>27</v>
      </c>
      <c r="CI56" s="222">
        <v>31.165</v>
      </c>
      <c r="CJ56" s="222">
        <v>36.585</v>
      </c>
      <c r="CK56" s="207">
        <f t="shared" si="24"/>
        <v>0.355</v>
      </c>
      <c r="CL56" s="85">
        <f>CI56-(CI56*0.015)</f>
        <v>30.697525</v>
      </c>
      <c r="CM56" s="85">
        <f>CJ56-(CJ56*0.015)</f>
        <v>36.036225</v>
      </c>
      <c r="CN56" s="16">
        <f>(CL56+CM56)/(CG56+CH56)-1</f>
        <v>0.33467500000000006</v>
      </c>
      <c r="CP56" s="208">
        <v>18.975</v>
      </c>
      <c r="CQ56" s="208">
        <v>29.7505</v>
      </c>
      <c r="CR56" s="208">
        <v>26.565</v>
      </c>
      <c r="CS56" s="208">
        <v>43.138225</v>
      </c>
      <c r="CT56" s="207">
        <v>0.45</v>
      </c>
      <c r="CV56" s="87">
        <v>18</v>
      </c>
      <c r="CW56" s="87">
        <v>22</v>
      </c>
      <c r="CX56" s="87">
        <f>CV56*1.32</f>
        <v>23.76</v>
      </c>
      <c r="CY56" s="87">
        <f>CW56*1.32</f>
        <v>29.040000000000003</v>
      </c>
      <c r="CZ56" s="16">
        <f>((CX56+CY56)/(CV56+CW56)-1)</f>
        <v>0.32000000000000006</v>
      </c>
      <c r="DA56" s="87">
        <f>CX56-(CX56*0.05)</f>
        <v>22.572000000000003</v>
      </c>
      <c r="DB56" s="87">
        <f>CY56-(CY56*0.05)</f>
        <v>27.588</v>
      </c>
      <c r="DC56" s="16">
        <f>(DA56+DB56)/(CV56+CW56)-1</f>
        <v>0.254</v>
      </c>
    </row>
    <row r="57" spans="1:107" ht="14.25">
      <c r="A57" s="4" t="s">
        <v>98</v>
      </c>
      <c r="B57" s="354"/>
      <c r="C57" s="355"/>
      <c r="D57" s="355"/>
      <c r="E57" s="355"/>
      <c r="F57" s="356"/>
      <c r="H57" s="354"/>
      <c r="I57" s="355"/>
      <c r="J57" s="355"/>
      <c r="K57" s="355"/>
      <c r="L57" s="356"/>
      <c r="M57" s="204"/>
      <c r="N57" s="204"/>
      <c r="O57" s="194"/>
      <c r="Q57" s="354"/>
      <c r="R57" s="355"/>
      <c r="S57" s="355"/>
      <c r="T57" s="355"/>
      <c r="U57" s="356"/>
      <c r="V57" s="204"/>
      <c r="W57" s="204"/>
      <c r="X57" s="194"/>
      <c r="Z57" s="424"/>
      <c r="AA57" s="424"/>
      <c r="AB57" s="424"/>
      <c r="AC57" s="424"/>
      <c r="AD57" s="424"/>
      <c r="AE57" s="372"/>
      <c r="AF57" s="372"/>
      <c r="AG57" s="372"/>
      <c r="AH57" s="372"/>
      <c r="AI57" s="372"/>
      <c r="AJ57" s="354"/>
      <c r="AK57" s="355"/>
      <c r="AL57" s="355"/>
      <c r="AN57" s="195"/>
      <c r="AO57" s="196"/>
      <c r="AP57" s="196"/>
      <c r="AQ57" s="196"/>
      <c r="AR57" s="197"/>
      <c r="AS57" s="204"/>
      <c r="AT57" s="204"/>
      <c r="AU57" s="194"/>
      <c r="AW57" s="354"/>
      <c r="AX57" s="355"/>
      <c r="AY57" s="355"/>
      <c r="AZ57" s="355"/>
      <c r="BA57" s="355"/>
      <c r="BB57" s="204"/>
      <c r="BC57" s="204"/>
      <c r="BD57" s="194"/>
      <c r="BF57" s="354"/>
      <c r="BG57" s="355"/>
      <c r="BH57" s="355"/>
      <c r="BI57" s="355"/>
      <c r="BJ57" s="355"/>
      <c r="BK57" s="204"/>
      <c r="BL57" s="204"/>
      <c r="BM57" s="194"/>
      <c r="BO57" s="321"/>
      <c r="BP57" s="322"/>
      <c r="BQ57" s="322"/>
      <c r="BR57" s="322"/>
      <c r="BS57" s="322"/>
      <c r="BT57" s="204"/>
      <c r="BU57" s="204"/>
      <c r="BV57" s="194"/>
      <c r="BX57" s="354"/>
      <c r="BY57" s="355"/>
      <c r="BZ57" s="355"/>
      <c r="CA57" s="355"/>
      <c r="CB57" s="355"/>
      <c r="CC57" s="204"/>
      <c r="CD57" s="204"/>
      <c r="CE57" s="194"/>
      <c r="CG57" s="354"/>
      <c r="CH57" s="355"/>
      <c r="CI57" s="355"/>
      <c r="CJ57" s="355"/>
      <c r="CK57" s="355"/>
      <c r="CL57" s="204"/>
      <c r="CM57" s="204"/>
      <c r="CN57" s="194"/>
      <c r="CP57" s="375"/>
      <c r="CQ57" s="376"/>
      <c r="CR57" s="376"/>
      <c r="CS57" s="376"/>
      <c r="CT57" s="402"/>
      <c r="CV57" s="354"/>
      <c r="CW57" s="355"/>
      <c r="CX57" s="355"/>
      <c r="CY57" s="355"/>
      <c r="CZ57" s="355"/>
      <c r="DA57" s="355"/>
      <c r="DB57" s="355"/>
      <c r="DC57" s="356"/>
    </row>
    <row r="58" spans="1:107" ht="14.25">
      <c r="A58" s="3" t="s">
        <v>413</v>
      </c>
      <c r="B58" s="67"/>
      <c r="C58" s="67"/>
      <c r="D58" s="67"/>
      <c r="E58" s="67"/>
      <c r="F58" s="16"/>
      <c r="H58" s="70">
        <v>30</v>
      </c>
      <c r="I58" s="70">
        <v>35</v>
      </c>
      <c r="J58" s="272" t="s">
        <v>425</v>
      </c>
      <c r="K58" s="272" t="s">
        <v>425</v>
      </c>
      <c r="L58" s="207"/>
      <c r="M58" s="70">
        <v>39.6</v>
      </c>
      <c r="N58" s="70">
        <v>46.2</v>
      </c>
      <c r="O58" s="16">
        <f aca="true" t="shared" si="52" ref="O58:O80">(M58+N58)/(H58+I58)-1</f>
        <v>0.3200000000000003</v>
      </c>
      <c r="Q58" s="281">
        <v>29</v>
      </c>
      <c r="R58" s="281">
        <v>39</v>
      </c>
      <c r="S58" s="273" t="s">
        <v>425</v>
      </c>
      <c r="T58" s="273" t="s">
        <v>425</v>
      </c>
      <c r="U58" s="207"/>
      <c r="V58" s="281">
        <v>39.15</v>
      </c>
      <c r="W58" s="281">
        <v>52.65</v>
      </c>
      <c r="X58" s="16">
        <v>0.3395</v>
      </c>
      <c r="Z58" s="274" t="s">
        <v>425</v>
      </c>
      <c r="AA58" s="274" t="s">
        <v>425</v>
      </c>
      <c r="AB58" s="274" t="s">
        <v>425</v>
      </c>
      <c r="AC58" s="274" t="s">
        <v>425</v>
      </c>
      <c r="AD58" s="207"/>
      <c r="AE58" s="282">
        <v>18</v>
      </c>
      <c r="AF58" s="282">
        <v>26</v>
      </c>
      <c r="AG58" s="274" t="s">
        <v>425</v>
      </c>
      <c r="AH58" s="274" t="s">
        <v>425</v>
      </c>
      <c r="AI58" s="207"/>
      <c r="AJ58" s="282">
        <v>24.3</v>
      </c>
      <c r="AK58" s="282">
        <v>35.1</v>
      </c>
      <c r="AL58" s="16">
        <f>(AJ58+AK58)/(AE58+AF58)-1</f>
        <v>0.3500000000000001</v>
      </c>
      <c r="AN58" s="383" t="s">
        <v>387</v>
      </c>
      <c r="AO58" s="384"/>
      <c r="AP58" s="384"/>
      <c r="AQ58" s="384"/>
      <c r="AR58" s="384"/>
      <c r="AS58" s="384"/>
      <c r="AT58" s="384"/>
      <c r="AU58" s="385"/>
      <c r="AW58" s="377" t="s">
        <v>387</v>
      </c>
      <c r="AX58" s="378"/>
      <c r="AY58" s="378"/>
      <c r="AZ58" s="378"/>
      <c r="BA58" s="378"/>
      <c r="BB58" s="378"/>
      <c r="BC58" s="378"/>
      <c r="BD58" s="379"/>
      <c r="BF58" s="285">
        <v>15.95</v>
      </c>
      <c r="BG58" s="285">
        <v>20.93</v>
      </c>
      <c r="BH58" s="275" t="s">
        <v>425</v>
      </c>
      <c r="BI58" s="275" t="s">
        <v>425</v>
      </c>
      <c r="BJ58" s="207"/>
      <c r="BK58" s="80">
        <v>22.8085</v>
      </c>
      <c r="BL58" s="80">
        <v>29.9299</v>
      </c>
      <c r="BM58" s="16">
        <f>(BK58+BL58)/(BF58+BG58)-1</f>
        <v>0.43000000000000016</v>
      </c>
      <c r="BO58" s="288">
        <v>22</v>
      </c>
      <c r="BP58" s="288">
        <v>26</v>
      </c>
      <c r="BQ58" s="276" t="s">
        <v>425</v>
      </c>
      <c r="BR58" s="276" t="s">
        <v>425</v>
      </c>
      <c r="BS58" s="286"/>
      <c r="BT58" s="288">
        <v>29</v>
      </c>
      <c r="BU58" s="288">
        <v>35</v>
      </c>
      <c r="BV58" s="16">
        <f aca="true" t="shared" si="53" ref="BV58:BV80">(BT58+BU58)/(BO58+BP58)-1</f>
        <v>0.33333333333333326</v>
      </c>
      <c r="BX58" s="84">
        <v>19.48</v>
      </c>
      <c r="BY58" s="84">
        <v>28.21</v>
      </c>
      <c r="BZ58" s="277" t="s">
        <v>425</v>
      </c>
      <c r="CA58" s="277" t="s">
        <v>425</v>
      </c>
      <c r="CB58" s="207"/>
      <c r="CC58" s="84">
        <v>27.27</v>
      </c>
      <c r="CD58" s="84">
        <v>39.49</v>
      </c>
      <c r="CE58" s="16">
        <f aca="true" t="shared" si="54" ref="CE58:CE80">(CC58+CD58)/(BX58+BY58)-1</f>
        <v>0.3998741874606837</v>
      </c>
      <c r="CG58" s="284">
        <v>19.95</v>
      </c>
      <c r="CH58" s="284">
        <v>23.93</v>
      </c>
      <c r="CI58" s="278" t="s">
        <v>425</v>
      </c>
      <c r="CJ58" s="278" t="s">
        <v>425</v>
      </c>
      <c r="CK58" s="207"/>
      <c r="CL58" s="284">
        <v>27.03</v>
      </c>
      <c r="CM58" s="284">
        <v>32.43</v>
      </c>
      <c r="CN58" s="16">
        <f aca="true" t="shared" si="55" ref="CN58:CN78">(CL58+CM58)/(CG58+CH58)-1</f>
        <v>0.355059252506837</v>
      </c>
      <c r="CP58" s="403" t="s">
        <v>425</v>
      </c>
      <c r="CQ58" s="404"/>
      <c r="CR58" s="404"/>
      <c r="CS58" s="404"/>
      <c r="CT58" s="405"/>
      <c r="CV58" s="396" t="s">
        <v>387</v>
      </c>
      <c r="CW58" s="397"/>
      <c r="CX58" s="397"/>
      <c r="CY58" s="397"/>
      <c r="CZ58" s="397"/>
      <c r="DA58" s="397"/>
      <c r="DB58" s="397"/>
      <c r="DC58" s="398"/>
    </row>
    <row r="59" spans="1:107" ht="14.25">
      <c r="A59" s="3" t="s">
        <v>414</v>
      </c>
      <c r="B59" s="67"/>
      <c r="C59" s="67"/>
      <c r="D59" s="67"/>
      <c r="E59" s="67"/>
      <c r="F59" s="16"/>
      <c r="H59" s="70">
        <v>35</v>
      </c>
      <c r="I59" s="70">
        <v>40</v>
      </c>
      <c r="J59" s="272" t="s">
        <v>425</v>
      </c>
      <c r="K59" s="272" t="s">
        <v>425</v>
      </c>
      <c r="L59" s="207"/>
      <c r="M59" s="70">
        <v>46.2</v>
      </c>
      <c r="N59" s="70">
        <v>52.8</v>
      </c>
      <c r="O59" s="16">
        <f t="shared" si="52"/>
        <v>0.32000000000000006</v>
      </c>
      <c r="Q59" s="281">
        <v>30</v>
      </c>
      <c r="R59" s="281">
        <v>42</v>
      </c>
      <c r="S59" s="273" t="s">
        <v>425</v>
      </c>
      <c r="T59" s="273" t="s">
        <v>425</v>
      </c>
      <c r="U59" s="207"/>
      <c r="V59" s="281">
        <v>40.49</v>
      </c>
      <c r="W59" s="281">
        <v>56.69</v>
      </c>
      <c r="X59" s="16">
        <v>0.3395</v>
      </c>
      <c r="Z59" s="274" t="s">
        <v>425</v>
      </c>
      <c r="AA59" s="274" t="s">
        <v>425</v>
      </c>
      <c r="AB59" s="274" t="s">
        <v>425</v>
      </c>
      <c r="AC59" s="274" t="s">
        <v>425</v>
      </c>
      <c r="AD59" s="207"/>
      <c r="AE59" s="282">
        <v>21</v>
      </c>
      <c r="AF59" s="282">
        <v>29</v>
      </c>
      <c r="AG59" s="274" t="s">
        <v>425</v>
      </c>
      <c r="AH59" s="274" t="s">
        <v>425</v>
      </c>
      <c r="AI59" s="207"/>
      <c r="AJ59" s="282">
        <v>28.35</v>
      </c>
      <c r="AK59" s="282">
        <v>39.15</v>
      </c>
      <c r="AL59" s="16">
        <f>(AJ59+AK59)/(AE59+AF59)-1</f>
        <v>0.3500000000000001</v>
      </c>
      <c r="AN59" s="383" t="s">
        <v>387</v>
      </c>
      <c r="AO59" s="384"/>
      <c r="AP59" s="384"/>
      <c r="AQ59" s="384"/>
      <c r="AR59" s="384"/>
      <c r="AS59" s="384"/>
      <c r="AT59" s="384"/>
      <c r="AU59" s="385"/>
      <c r="AW59" s="377" t="s">
        <v>387</v>
      </c>
      <c r="AX59" s="378"/>
      <c r="AY59" s="378"/>
      <c r="AZ59" s="378"/>
      <c r="BA59" s="378"/>
      <c r="BB59" s="378"/>
      <c r="BC59" s="378"/>
      <c r="BD59" s="379"/>
      <c r="BF59" s="285">
        <v>18.75</v>
      </c>
      <c r="BG59" s="285">
        <v>28.1</v>
      </c>
      <c r="BH59" s="275" t="s">
        <v>425</v>
      </c>
      <c r="BI59" s="275" t="s">
        <v>425</v>
      </c>
      <c r="BJ59" s="207"/>
      <c r="BK59" s="80">
        <v>26.8125</v>
      </c>
      <c r="BL59" s="80">
        <v>40.183</v>
      </c>
      <c r="BM59" s="16">
        <f>(BK59+BL59)/(BF59+BG59)-1</f>
        <v>0.4299999999999997</v>
      </c>
      <c r="BO59" s="288">
        <v>40</v>
      </c>
      <c r="BP59" s="288">
        <v>42</v>
      </c>
      <c r="BQ59" s="276" t="s">
        <v>425</v>
      </c>
      <c r="BR59" s="276" t="s">
        <v>425</v>
      </c>
      <c r="BS59" s="286"/>
      <c r="BT59" s="288">
        <v>53</v>
      </c>
      <c r="BU59" s="288">
        <v>56</v>
      </c>
      <c r="BV59" s="16">
        <f t="shared" si="53"/>
        <v>0.3292682926829269</v>
      </c>
      <c r="BX59" s="84">
        <v>23.08</v>
      </c>
      <c r="BY59" s="84">
        <v>30.77</v>
      </c>
      <c r="BZ59" s="277" t="s">
        <v>425</v>
      </c>
      <c r="CA59" s="277" t="s">
        <v>425</v>
      </c>
      <c r="CB59" s="207"/>
      <c r="CC59" s="84">
        <v>32.31</v>
      </c>
      <c r="CD59" s="84">
        <v>43.07</v>
      </c>
      <c r="CE59" s="16">
        <f t="shared" si="54"/>
        <v>0.3998142989786444</v>
      </c>
      <c r="CG59" s="284">
        <v>24.43</v>
      </c>
      <c r="CH59" s="284">
        <v>29.32</v>
      </c>
      <c r="CI59" s="278" t="s">
        <v>425</v>
      </c>
      <c r="CJ59" s="278" t="s">
        <v>425</v>
      </c>
      <c r="CK59" s="207"/>
      <c r="CL59" s="284">
        <v>33.11</v>
      </c>
      <c r="CM59" s="284">
        <v>39.73</v>
      </c>
      <c r="CN59" s="16">
        <f t="shared" si="55"/>
        <v>0.3551627906976744</v>
      </c>
      <c r="CP59" s="403" t="s">
        <v>425</v>
      </c>
      <c r="CQ59" s="404"/>
      <c r="CR59" s="404"/>
      <c r="CS59" s="404"/>
      <c r="CT59" s="405"/>
      <c r="CV59" s="396" t="s">
        <v>387</v>
      </c>
      <c r="CW59" s="397"/>
      <c r="CX59" s="397"/>
      <c r="CY59" s="397"/>
      <c r="CZ59" s="397"/>
      <c r="DA59" s="397"/>
      <c r="DB59" s="397"/>
      <c r="DC59" s="398"/>
    </row>
    <row r="60" spans="1:107" ht="14.25">
      <c r="A60" s="3" t="s">
        <v>415</v>
      </c>
      <c r="B60" s="67"/>
      <c r="C60" s="67"/>
      <c r="D60" s="67"/>
      <c r="E60" s="67"/>
      <c r="F60" s="16"/>
      <c r="H60" s="70">
        <v>35</v>
      </c>
      <c r="I60" s="70">
        <v>45</v>
      </c>
      <c r="J60" s="272" t="s">
        <v>425</v>
      </c>
      <c r="K60" s="272" t="s">
        <v>425</v>
      </c>
      <c r="L60" s="207"/>
      <c r="M60" s="70">
        <v>46.2</v>
      </c>
      <c r="N60" s="70">
        <v>59.4</v>
      </c>
      <c r="O60" s="16">
        <f t="shared" si="52"/>
        <v>0.31999999999999984</v>
      </c>
      <c r="Q60" s="281">
        <v>33</v>
      </c>
      <c r="R60" s="281">
        <v>46</v>
      </c>
      <c r="S60" s="273" t="s">
        <v>425</v>
      </c>
      <c r="T60" s="273" t="s">
        <v>425</v>
      </c>
      <c r="U60" s="207"/>
      <c r="V60" s="281">
        <v>44.55</v>
      </c>
      <c r="W60" s="281">
        <v>62.09</v>
      </c>
      <c r="X60" s="16">
        <v>0.3395</v>
      </c>
      <c r="Z60" s="274" t="s">
        <v>425</v>
      </c>
      <c r="AA60" s="274" t="s">
        <v>425</v>
      </c>
      <c r="AB60" s="274" t="s">
        <v>425</v>
      </c>
      <c r="AC60" s="274" t="s">
        <v>425</v>
      </c>
      <c r="AD60" s="207"/>
      <c r="AE60" s="282">
        <v>24</v>
      </c>
      <c r="AF60" s="282">
        <v>32</v>
      </c>
      <c r="AG60" s="274" t="s">
        <v>425</v>
      </c>
      <c r="AH60" s="274" t="s">
        <v>425</v>
      </c>
      <c r="AI60" s="207"/>
      <c r="AJ60" s="282">
        <v>32.4</v>
      </c>
      <c r="AK60" s="282">
        <v>43.2</v>
      </c>
      <c r="AL60" s="16">
        <f>(AJ60+AK60)/(AE60+AF60)-1</f>
        <v>0.34999999999999987</v>
      </c>
      <c r="AN60" s="383" t="s">
        <v>387</v>
      </c>
      <c r="AO60" s="384"/>
      <c r="AP60" s="384"/>
      <c r="AQ60" s="384"/>
      <c r="AR60" s="384"/>
      <c r="AS60" s="384"/>
      <c r="AT60" s="384"/>
      <c r="AU60" s="385"/>
      <c r="AW60" s="377" t="s">
        <v>387</v>
      </c>
      <c r="AX60" s="378"/>
      <c r="AY60" s="378"/>
      <c r="AZ60" s="378"/>
      <c r="BA60" s="378"/>
      <c r="BB60" s="378"/>
      <c r="BC60" s="378"/>
      <c r="BD60" s="379"/>
      <c r="BF60" s="285">
        <v>22.35</v>
      </c>
      <c r="BG60" s="285">
        <v>33.57</v>
      </c>
      <c r="BH60" s="275" t="s">
        <v>425</v>
      </c>
      <c r="BI60" s="275" t="s">
        <v>425</v>
      </c>
      <c r="BJ60" s="207"/>
      <c r="BK60" s="80">
        <v>31.9605</v>
      </c>
      <c r="BL60" s="80">
        <v>48.0051</v>
      </c>
      <c r="BM60" s="16">
        <f>(BK60+BL60)/(BF60+BG60)-1</f>
        <v>0.42999999999999994</v>
      </c>
      <c r="BO60" s="288">
        <v>44</v>
      </c>
      <c r="BP60" s="288">
        <v>47</v>
      </c>
      <c r="BQ60" s="276" t="s">
        <v>425</v>
      </c>
      <c r="BR60" s="276" t="s">
        <v>425</v>
      </c>
      <c r="BS60" s="286"/>
      <c r="BT60" s="288">
        <v>59</v>
      </c>
      <c r="BU60" s="288">
        <v>63</v>
      </c>
      <c r="BV60" s="16">
        <f t="shared" si="53"/>
        <v>0.34065934065934056</v>
      </c>
      <c r="BX60" s="84">
        <v>26.27</v>
      </c>
      <c r="BY60" s="84">
        <v>30.82</v>
      </c>
      <c r="BZ60" s="277" t="s">
        <v>425</v>
      </c>
      <c r="CA60" s="277" t="s">
        <v>425</v>
      </c>
      <c r="CB60" s="207"/>
      <c r="CC60" s="84">
        <v>37.34</v>
      </c>
      <c r="CD60" s="84">
        <v>45.95</v>
      </c>
      <c r="CE60" s="16">
        <f t="shared" si="54"/>
        <v>0.4589245051672797</v>
      </c>
      <c r="CG60" s="284">
        <v>27.97</v>
      </c>
      <c r="CH60" s="284">
        <v>33.57</v>
      </c>
      <c r="CI60" s="278" t="s">
        <v>425</v>
      </c>
      <c r="CJ60" s="278" t="s">
        <v>425</v>
      </c>
      <c r="CK60" s="207"/>
      <c r="CL60" s="284">
        <v>37.9</v>
      </c>
      <c r="CM60" s="284">
        <v>45.48</v>
      </c>
      <c r="CN60" s="16">
        <f t="shared" si="55"/>
        <v>0.354891127721807</v>
      </c>
      <c r="CP60" s="403" t="s">
        <v>425</v>
      </c>
      <c r="CQ60" s="404"/>
      <c r="CR60" s="404"/>
      <c r="CS60" s="404"/>
      <c r="CT60" s="405"/>
      <c r="CV60" s="396" t="s">
        <v>387</v>
      </c>
      <c r="CW60" s="397"/>
      <c r="CX60" s="397"/>
      <c r="CY60" s="397"/>
      <c r="CZ60" s="397"/>
      <c r="DA60" s="397"/>
      <c r="DB60" s="397"/>
      <c r="DC60" s="398"/>
    </row>
    <row r="61" spans="1:107" ht="14.25">
      <c r="A61" s="3" t="s">
        <v>416</v>
      </c>
      <c r="B61" s="67"/>
      <c r="C61" s="67"/>
      <c r="D61" s="67"/>
      <c r="E61" s="67"/>
      <c r="F61" s="16"/>
      <c r="H61" s="70">
        <v>37</v>
      </c>
      <c r="I61" s="70">
        <v>47</v>
      </c>
      <c r="J61" s="272" t="s">
        <v>425</v>
      </c>
      <c r="K61" s="272" t="s">
        <v>425</v>
      </c>
      <c r="L61" s="207"/>
      <c r="M61" s="70">
        <v>48.84</v>
      </c>
      <c r="N61" s="70">
        <v>62.04</v>
      </c>
      <c r="O61" s="16">
        <f t="shared" si="52"/>
        <v>0.31999999999999984</v>
      </c>
      <c r="Q61" s="281">
        <v>33</v>
      </c>
      <c r="R61" s="281">
        <v>46</v>
      </c>
      <c r="S61" s="273" t="s">
        <v>425</v>
      </c>
      <c r="T61" s="273" t="s">
        <v>425</v>
      </c>
      <c r="U61" s="207"/>
      <c r="V61" s="281">
        <f>$E$11</f>
        <v>15.58</v>
      </c>
      <c r="W61" s="281">
        <f>$F$11</f>
        <v>0.4824</v>
      </c>
      <c r="X61" s="16">
        <v>0.3395</v>
      </c>
      <c r="Z61" s="274" t="s">
        <v>425</v>
      </c>
      <c r="AA61" s="274" t="s">
        <v>425</v>
      </c>
      <c r="AB61" s="274" t="s">
        <v>425</v>
      </c>
      <c r="AC61" s="274" t="s">
        <v>425</v>
      </c>
      <c r="AD61" s="207"/>
      <c r="AE61" s="282">
        <v>30</v>
      </c>
      <c r="AF61" s="282">
        <v>38</v>
      </c>
      <c r="AG61" s="274" t="s">
        <v>425</v>
      </c>
      <c r="AH61" s="274" t="s">
        <v>425</v>
      </c>
      <c r="AI61" s="207"/>
      <c r="AJ61" s="282">
        <v>40.5</v>
      </c>
      <c r="AK61" s="282">
        <v>51.3</v>
      </c>
      <c r="AL61" s="16">
        <f>(AJ61+AK61)/(AE61+AF61)-1</f>
        <v>0.34999999999999987</v>
      </c>
      <c r="AN61" s="383" t="s">
        <v>387</v>
      </c>
      <c r="AO61" s="384"/>
      <c r="AP61" s="384"/>
      <c r="AQ61" s="384"/>
      <c r="AR61" s="384"/>
      <c r="AS61" s="384"/>
      <c r="AT61" s="384"/>
      <c r="AU61" s="385"/>
      <c r="AW61" s="377" t="s">
        <v>387</v>
      </c>
      <c r="AX61" s="378"/>
      <c r="AY61" s="378"/>
      <c r="AZ61" s="378"/>
      <c r="BA61" s="378"/>
      <c r="BB61" s="378"/>
      <c r="BC61" s="378"/>
      <c r="BD61" s="379"/>
      <c r="BF61" s="285">
        <v>34.83</v>
      </c>
      <c r="BG61" s="285">
        <v>37.01</v>
      </c>
      <c r="BH61" s="275" t="s">
        <v>425</v>
      </c>
      <c r="BI61" s="275" t="s">
        <v>425</v>
      </c>
      <c r="BJ61" s="207"/>
      <c r="BK61" s="80">
        <v>49.8069</v>
      </c>
      <c r="BL61" s="80">
        <v>52.924299999999995</v>
      </c>
      <c r="BM61" s="16">
        <f>(BK61+BL61)/(BF61+BG61)-1</f>
        <v>0.42999999999999994</v>
      </c>
      <c r="BO61" s="288">
        <v>55</v>
      </c>
      <c r="BP61" s="288">
        <v>59</v>
      </c>
      <c r="BQ61" s="276" t="s">
        <v>425</v>
      </c>
      <c r="BR61" s="276" t="s">
        <v>425</v>
      </c>
      <c r="BS61" s="286"/>
      <c r="BT61" s="288">
        <v>73</v>
      </c>
      <c r="BU61" s="288">
        <v>78</v>
      </c>
      <c r="BV61" s="16">
        <f t="shared" si="53"/>
        <v>0.32456140350877183</v>
      </c>
      <c r="BX61" s="84">
        <v>28.2</v>
      </c>
      <c r="BY61" s="84">
        <v>46.15</v>
      </c>
      <c r="BZ61" s="277" t="s">
        <v>425</v>
      </c>
      <c r="CA61" s="277" t="s">
        <v>425</v>
      </c>
      <c r="CB61" s="207"/>
      <c r="CC61" s="84">
        <v>39.48</v>
      </c>
      <c r="CD61" s="84">
        <v>64.61</v>
      </c>
      <c r="CE61" s="16">
        <f t="shared" si="54"/>
        <v>0.40000000000000013</v>
      </c>
      <c r="CG61" s="284">
        <v>32.03</v>
      </c>
      <c r="CH61" s="284">
        <v>38.43</v>
      </c>
      <c r="CI61" s="278" t="s">
        <v>425</v>
      </c>
      <c r="CJ61" s="278" t="s">
        <v>425</v>
      </c>
      <c r="CK61" s="207"/>
      <c r="CL61" s="284">
        <v>43.4</v>
      </c>
      <c r="CM61" s="284">
        <v>52.08</v>
      </c>
      <c r="CN61" s="16">
        <f t="shared" si="55"/>
        <v>0.3550950894124323</v>
      </c>
      <c r="CP61" s="403" t="s">
        <v>425</v>
      </c>
      <c r="CQ61" s="404"/>
      <c r="CR61" s="404"/>
      <c r="CS61" s="404"/>
      <c r="CT61" s="405"/>
      <c r="CV61" s="396" t="s">
        <v>387</v>
      </c>
      <c r="CW61" s="397"/>
      <c r="CX61" s="397"/>
      <c r="CY61" s="397"/>
      <c r="CZ61" s="397"/>
      <c r="DA61" s="397"/>
      <c r="DB61" s="397"/>
      <c r="DC61" s="398"/>
    </row>
    <row r="62" spans="1:107" ht="14.25">
      <c r="A62" s="3" t="s">
        <v>99</v>
      </c>
      <c r="B62" s="67"/>
      <c r="C62" s="67"/>
      <c r="D62" s="67"/>
      <c r="E62" s="67"/>
      <c r="F62" s="16"/>
      <c r="H62" s="70">
        <v>12</v>
      </c>
      <c r="I62" s="70">
        <v>16</v>
      </c>
      <c r="J62" s="209">
        <f>H62*1.34</f>
        <v>16.080000000000002</v>
      </c>
      <c r="K62" s="209">
        <f>I62*1.34</f>
        <v>21.44</v>
      </c>
      <c r="L62" s="207">
        <v>0.34</v>
      </c>
      <c r="M62" s="70">
        <f>J62-(J62*0.015)</f>
        <v>15.838800000000003</v>
      </c>
      <c r="N62" s="70">
        <f>K62-(K62*0.015)</f>
        <v>21.1184</v>
      </c>
      <c r="O62" s="16">
        <f t="shared" si="52"/>
        <v>0.3199000000000001</v>
      </c>
      <c r="Q62" s="69">
        <v>10</v>
      </c>
      <c r="R62" s="69">
        <v>14</v>
      </c>
      <c r="S62" s="214">
        <v>13.5</v>
      </c>
      <c r="T62" s="214">
        <v>18.89</v>
      </c>
      <c r="U62" s="207">
        <v>0.3496</v>
      </c>
      <c r="V62" s="69">
        <f aca="true" t="shared" si="56" ref="V62:V76">Q62+(Q62*X62)</f>
        <v>13.395</v>
      </c>
      <c r="W62" s="69">
        <f aca="true" t="shared" si="57" ref="W62:W76">R62+(R62*X62)</f>
        <v>18.753</v>
      </c>
      <c r="X62" s="16">
        <v>0.3395</v>
      </c>
      <c r="Z62" s="215">
        <v>24.7595</v>
      </c>
      <c r="AA62" s="215">
        <v>35.8685</v>
      </c>
      <c r="AB62" s="216">
        <v>33.38247493481917</v>
      </c>
      <c r="AC62" s="215">
        <v>48.12086652018502</v>
      </c>
      <c r="AD62" s="207">
        <v>0.3443</v>
      </c>
      <c r="AE62" s="257">
        <v>13</v>
      </c>
      <c r="AF62" s="257">
        <v>35.8685</v>
      </c>
      <c r="AG62" s="215">
        <f aca="true" t="shared" si="58" ref="AG62:AG76">(AE62*AD62)+AE62</f>
        <v>17.4759</v>
      </c>
      <c r="AH62" s="215">
        <v>48.12086652018502</v>
      </c>
      <c r="AI62" s="207">
        <f aca="true" t="shared" si="59" ref="AI62:AI76">((AG62+AH62)/(AE62+AF62)-1)</f>
        <v>0.34231184751291766</v>
      </c>
      <c r="AJ62" s="72">
        <f>AG62-(AG62*0.05)</f>
        <v>16.602104999999998</v>
      </c>
      <c r="AK62" s="72">
        <f>AH62-(AH62*0.05)</f>
        <v>45.714823194175764</v>
      </c>
      <c r="AL62" s="16">
        <f>(AJ62+AK62)/(AE62+AF62)-1</f>
        <v>0.27519625513727175</v>
      </c>
      <c r="AN62" s="78">
        <v>9</v>
      </c>
      <c r="AO62" s="78">
        <v>12</v>
      </c>
      <c r="AP62" s="217">
        <v>12.24</v>
      </c>
      <c r="AQ62" s="217">
        <v>16.32</v>
      </c>
      <c r="AR62" s="207">
        <v>0.36</v>
      </c>
      <c r="AS62" s="78">
        <f>AP62-(AP62*0.025)</f>
        <v>11.934000000000001</v>
      </c>
      <c r="AT62" s="78">
        <f>AQ62-(AQ62*0.025)</f>
        <v>15.912</v>
      </c>
      <c r="AU62" s="16">
        <f aca="true" t="shared" si="60" ref="AU62:AU76">(AS62+AT62)/(AN62+AO62)-1</f>
        <v>0.32600000000000007</v>
      </c>
      <c r="AW62" s="79">
        <v>13.2</v>
      </c>
      <c r="AX62" s="79">
        <v>16.5</v>
      </c>
      <c r="AY62" s="218">
        <v>19.4</v>
      </c>
      <c r="AZ62" s="218">
        <v>24.26</v>
      </c>
      <c r="BA62" s="207">
        <f aca="true" t="shared" si="61" ref="BA62:BA76">((AY62+AZ62)/(AW62+AX62)-1)</f>
        <v>0.47003367003367</v>
      </c>
      <c r="BB62" s="79">
        <f>AY62-(AY62*0.05)</f>
        <v>18.43</v>
      </c>
      <c r="BC62" s="79">
        <f>AZ62-(AZ62*0.05)</f>
        <v>23.047</v>
      </c>
      <c r="BD62" s="16">
        <f aca="true" t="shared" si="62" ref="BD62:BD76">(BB62+BC62)/(AW62+AX62)-1</f>
        <v>0.39653198653198674</v>
      </c>
      <c r="BF62" s="80">
        <v>15.1</v>
      </c>
      <c r="BG62" s="80">
        <v>19.11</v>
      </c>
      <c r="BH62" s="219">
        <v>20.76</v>
      </c>
      <c r="BI62" s="219">
        <v>26.28</v>
      </c>
      <c r="BJ62" s="207">
        <v>0.375</v>
      </c>
      <c r="BK62" s="80">
        <f>BH62-(BH62*0.025)</f>
        <v>20.241000000000003</v>
      </c>
      <c r="BL62" s="80">
        <f>BI62-(BI62*0.025)</f>
        <v>25.623</v>
      </c>
      <c r="BM62" s="16">
        <f>(BK62+BL62)/(BF62+BG62)-1</f>
        <v>0.3406606255480855</v>
      </c>
      <c r="BO62" s="82">
        <v>13</v>
      </c>
      <c r="BP62" s="82">
        <v>16.5</v>
      </c>
      <c r="BQ62" s="220">
        <v>17.55</v>
      </c>
      <c r="BR62" s="220">
        <v>22.28</v>
      </c>
      <c r="BS62" s="286">
        <f t="shared" si="0"/>
        <v>0.35016949152542365</v>
      </c>
      <c r="BT62" s="82">
        <f>BQ62-(BQ62*0.015)</f>
        <v>17.28675</v>
      </c>
      <c r="BU62" s="82">
        <f>BR62-(BR62*0.015)</f>
        <v>21.945800000000002</v>
      </c>
      <c r="BV62" s="16">
        <f t="shared" si="53"/>
        <v>0.32991694915254244</v>
      </c>
      <c r="BX62" s="84">
        <v>17.5</v>
      </c>
      <c r="BY62" s="84">
        <v>28</v>
      </c>
      <c r="BZ62" s="221">
        <v>24.32</v>
      </c>
      <c r="CA62" s="221">
        <v>38.92</v>
      </c>
      <c r="CB62" s="207">
        <f t="shared" si="1"/>
        <v>0.38989010989010997</v>
      </c>
      <c r="CC62" s="84">
        <f>BZ62-(BZ62*0.01)</f>
        <v>24.0768</v>
      </c>
      <c r="CD62" s="84">
        <f>CA62-(CA62*0.01)</f>
        <v>38.5308</v>
      </c>
      <c r="CE62" s="16">
        <f t="shared" si="54"/>
        <v>0.37599120879120873</v>
      </c>
      <c r="CG62" s="258">
        <v>10.5</v>
      </c>
      <c r="CH62" s="258">
        <v>12.5</v>
      </c>
      <c r="CI62" s="222">
        <v>14.23</v>
      </c>
      <c r="CJ62" s="222">
        <v>16.94</v>
      </c>
      <c r="CK62" s="207">
        <f t="shared" si="24"/>
        <v>0.35521739130434793</v>
      </c>
      <c r="CL62" s="85">
        <f>CI62-(CI62*0.015)</f>
        <v>14.01655</v>
      </c>
      <c r="CM62" s="85">
        <f>CJ62-(CJ62*0.015)</f>
        <v>16.6859</v>
      </c>
      <c r="CN62" s="16">
        <f t="shared" si="55"/>
        <v>0.3348891304347825</v>
      </c>
      <c r="CP62" s="208">
        <v>13.200000000000001</v>
      </c>
      <c r="CQ62" s="208">
        <v>25.99</v>
      </c>
      <c r="CR62" s="208">
        <v>18.48</v>
      </c>
      <c r="CS62" s="208">
        <v>36.385999999999996</v>
      </c>
      <c r="CT62" s="207">
        <v>0.4</v>
      </c>
      <c r="CV62" s="87">
        <v>12</v>
      </c>
      <c r="CW62" s="87">
        <v>16</v>
      </c>
      <c r="CX62" s="87">
        <f>CV62*1.32</f>
        <v>15.84</v>
      </c>
      <c r="CY62" s="87">
        <f>CW62*1.32</f>
        <v>21.12</v>
      </c>
      <c r="CZ62" s="16">
        <f aca="true" t="shared" si="63" ref="CZ62:CZ76">((CX62+CY62)/(CV62+CW62)-1)</f>
        <v>0.32000000000000006</v>
      </c>
      <c r="DA62" s="87">
        <f>CX62-(CX62*0.05)</f>
        <v>15.048</v>
      </c>
      <c r="DB62" s="87">
        <f>CY62-(CY62*0.05)</f>
        <v>20.064</v>
      </c>
      <c r="DC62" s="16">
        <f aca="true" t="shared" si="64" ref="DC62:DC78">(DA62+DB62)/(CV62+CW62)-1</f>
        <v>0.254</v>
      </c>
    </row>
    <row r="63" spans="1:107" ht="14.25">
      <c r="A63" s="3" t="s">
        <v>419</v>
      </c>
      <c r="B63" s="67"/>
      <c r="C63" s="67"/>
      <c r="D63" s="67"/>
      <c r="E63" s="67"/>
      <c r="F63" s="16"/>
      <c r="H63" s="70">
        <v>40</v>
      </c>
      <c r="I63" s="70">
        <v>49</v>
      </c>
      <c r="J63" s="272" t="s">
        <v>425</v>
      </c>
      <c r="K63" s="272" t="s">
        <v>425</v>
      </c>
      <c r="L63" s="207"/>
      <c r="M63" s="70">
        <v>52.8</v>
      </c>
      <c r="N63" s="70">
        <v>64.68</v>
      </c>
      <c r="O63" s="16">
        <f t="shared" si="52"/>
        <v>0.32000000000000006</v>
      </c>
      <c r="Q63" s="281">
        <v>34</v>
      </c>
      <c r="R63" s="281">
        <v>43</v>
      </c>
      <c r="S63" s="273" t="s">
        <v>425</v>
      </c>
      <c r="T63" s="273" t="s">
        <v>425</v>
      </c>
      <c r="U63" s="207"/>
      <c r="V63" s="281">
        <v>45.89</v>
      </c>
      <c r="W63" s="281">
        <v>59.77</v>
      </c>
      <c r="X63" s="16">
        <v>0.3395</v>
      </c>
      <c r="Z63" s="274" t="s">
        <v>425</v>
      </c>
      <c r="AA63" s="274" t="s">
        <v>425</v>
      </c>
      <c r="AB63" s="274" t="s">
        <v>425</v>
      </c>
      <c r="AC63" s="274" t="s">
        <v>425</v>
      </c>
      <c r="AD63" s="207"/>
      <c r="AE63" s="283">
        <v>23</v>
      </c>
      <c r="AF63" s="283">
        <v>30</v>
      </c>
      <c r="AG63" s="274" t="s">
        <v>425</v>
      </c>
      <c r="AH63" s="274" t="s">
        <v>425</v>
      </c>
      <c r="AI63" s="207"/>
      <c r="AJ63" s="72">
        <v>30.82</v>
      </c>
      <c r="AK63" s="72">
        <v>40.2</v>
      </c>
      <c r="AL63" s="16">
        <f aca="true" t="shared" si="65" ref="AL63:AL76">(AJ63+AK63)/(AE63+AF63)-1</f>
        <v>0.3400000000000003</v>
      </c>
      <c r="AN63" s="383" t="s">
        <v>387</v>
      </c>
      <c r="AO63" s="384"/>
      <c r="AP63" s="384"/>
      <c r="AQ63" s="384"/>
      <c r="AR63" s="384"/>
      <c r="AS63" s="384"/>
      <c r="AT63" s="384"/>
      <c r="AU63" s="385"/>
      <c r="AW63" s="377" t="s">
        <v>387</v>
      </c>
      <c r="AX63" s="378"/>
      <c r="AY63" s="378"/>
      <c r="AZ63" s="378"/>
      <c r="BA63" s="378"/>
      <c r="BB63" s="378"/>
      <c r="BC63" s="378"/>
      <c r="BD63" s="379"/>
      <c r="BF63" s="285">
        <v>23.15</v>
      </c>
      <c r="BG63" s="285">
        <f>BF63*1.5</f>
        <v>34.724999999999994</v>
      </c>
      <c r="BH63" s="275" t="s">
        <v>425</v>
      </c>
      <c r="BI63" s="275" t="s">
        <v>425</v>
      </c>
      <c r="BJ63" s="207"/>
      <c r="BK63" s="80">
        <v>33.104499999999994</v>
      </c>
      <c r="BL63" s="80">
        <v>49.65674999999999</v>
      </c>
      <c r="BM63" s="16">
        <f aca="true" t="shared" si="66" ref="BM63:BM70">(BK63+BL63)/(BF63+BG63)-1</f>
        <v>0.42999999999999994</v>
      </c>
      <c r="BO63" s="288">
        <v>31</v>
      </c>
      <c r="BP63" s="288">
        <v>37</v>
      </c>
      <c r="BQ63" s="276" t="s">
        <v>425</v>
      </c>
      <c r="BR63" s="276" t="s">
        <v>425</v>
      </c>
      <c r="BS63" s="286"/>
      <c r="BT63" s="288">
        <v>41</v>
      </c>
      <c r="BU63" s="288">
        <v>49</v>
      </c>
      <c r="BV63" s="16">
        <f t="shared" si="53"/>
        <v>0.32352941176470584</v>
      </c>
      <c r="BX63" s="84">
        <v>24.62</v>
      </c>
      <c r="BY63" s="84">
        <v>30.77</v>
      </c>
      <c r="BZ63" s="277" t="s">
        <v>425</v>
      </c>
      <c r="CA63" s="277" t="s">
        <v>425</v>
      </c>
      <c r="CB63" s="207"/>
      <c r="CC63" s="84">
        <v>34.47</v>
      </c>
      <c r="CD63" s="84">
        <v>43.07</v>
      </c>
      <c r="CE63" s="16">
        <f t="shared" si="54"/>
        <v>0.3998916771980501</v>
      </c>
      <c r="CG63" s="284">
        <v>29.93</v>
      </c>
      <c r="CH63" s="284">
        <v>35.92</v>
      </c>
      <c r="CI63" s="278" t="s">
        <v>425</v>
      </c>
      <c r="CJ63" s="278" t="s">
        <v>425</v>
      </c>
      <c r="CK63" s="207"/>
      <c r="CL63" s="284">
        <v>40.56</v>
      </c>
      <c r="CM63" s="284">
        <v>48.67</v>
      </c>
      <c r="CN63" s="16">
        <f t="shared" si="55"/>
        <v>0.35504935459377385</v>
      </c>
      <c r="CP63" s="403" t="s">
        <v>425</v>
      </c>
      <c r="CQ63" s="404"/>
      <c r="CR63" s="404"/>
      <c r="CS63" s="404"/>
      <c r="CT63" s="405"/>
      <c r="CV63" s="396" t="s">
        <v>387</v>
      </c>
      <c r="CW63" s="397"/>
      <c r="CX63" s="397"/>
      <c r="CY63" s="397"/>
      <c r="CZ63" s="397"/>
      <c r="DA63" s="397"/>
      <c r="DB63" s="397"/>
      <c r="DC63" s="398"/>
    </row>
    <row r="64" spans="1:107" ht="14.25">
      <c r="A64" s="3" t="s">
        <v>420</v>
      </c>
      <c r="B64" s="67"/>
      <c r="C64" s="67"/>
      <c r="D64" s="67"/>
      <c r="E64" s="67"/>
      <c r="F64" s="16"/>
      <c r="H64" s="70">
        <v>45</v>
      </c>
      <c r="I64" s="70">
        <v>49</v>
      </c>
      <c r="J64" s="272" t="s">
        <v>425</v>
      </c>
      <c r="K64" s="272" t="s">
        <v>425</v>
      </c>
      <c r="L64" s="207"/>
      <c r="M64" s="70">
        <v>52.8</v>
      </c>
      <c r="N64" s="70">
        <v>64.68</v>
      </c>
      <c r="O64" s="16">
        <f t="shared" si="52"/>
        <v>0.24978723404255332</v>
      </c>
      <c r="Q64" s="281">
        <v>35</v>
      </c>
      <c r="R64" s="281">
        <v>44</v>
      </c>
      <c r="S64" s="273" t="s">
        <v>425</v>
      </c>
      <c r="T64" s="273" t="s">
        <v>425</v>
      </c>
      <c r="U64" s="207"/>
      <c r="V64" s="281">
        <v>47.25</v>
      </c>
      <c r="W64" s="281">
        <v>59.39</v>
      </c>
      <c r="X64" s="16">
        <v>0.3395</v>
      </c>
      <c r="Z64" s="274" t="s">
        <v>425</v>
      </c>
      <c r="AA64" s="274" t="s">
        <v>425</v>
      </c>
      <c r="AB64" s="274" t="s">
        <v>425</v>
      </c>
      <c r="AC64" s="274" t="s">
        <v>425</v>
      </c>
      <c r="AD64" s="207"/>
      <c r="AE64" s="283">
        <v>27</v>
      </c>
      <c r="AF64" s="283">
        <v>36</v>
      </c>
      <c r="AG64" s="274" t="s">
        <v>425</v>
      </c>
      <c r="AH64" s="274" t="s">
        <v>425</v>
      </c>
      <c r="AI64" s="207"/>
      <c r="AJ64" s="72">
        <v>36.18</v>
      </c>
      <c r="AK64" s="72">
        <v>48.24</v>
      </c>
      <c r="AL64" s="16">
        <f t="shared" si="65"/>
        <v>0.3400000000000001</v>
      </c>
      <c r="AN64" s="383" t="s">
        <v>387</v>
      </c>
      <c r="AO64" s="384"/>
      <c r="AP64" s="384"/>
      <c r="AQ64" s="384"/>
      <c r="AR64" s="384"/>
      <c r="AS64" s="384"/>
      <c r="AT64" s="384"/>
      <c r="AU64" s="385"/>
      <c r="AW64" s="377" t="s">
        <v>387</v>
      </c>
      <c r="AX64" s="378"/>
      <c r="AY64" s="378"/>
      <c r="AZ64" s="378"/>
      <c r="BA64" s="378"/>
      <c r="BB64" s="378"/>
      <c r="BC64" s="378"/>
      <c r="BD64" s="379"/>
      <c r="BF64" s="285">
        <v>27.41</v>
      </c>
      <c r="BG64" s="285">
        <f>BF64*1.5</f>
        <v>41.115</v>
      </c>
      <c r="BH64" s="275" t="s">
        <v>425</v>
      </c>
      <c r="BI64" s="275" t="s">
        <v>425</v>
      </c>
      <c r="BJ64" s="207"/>
      <c r="BK64" s="80">
        <v>39.1963</v>
      </c>
      <c r="BL64" s="80">
        <v>58.79445</v>
      </c>
      <c r="BM64" s="16">
        <f t="shared" si="66"/>
        <v>0.4299999999999997</v>
      </c>
      <c r="BO64" s="288">
        <v>28</v>
      </c>
      <c r="BP64" s="288">
        <v>35</v>
      </c>
      <c r="BQ64" s="276" t="s">
        <v>425</v>
      </c>
      <c r="BR64" s="276" t="s">
        <v>425</v>
      </c>
      <c r="BS64" s="286"/>
      <c r="BT64" s="288">
        <v>37</v>
      </c>
      <c r="BU64" s="288">
        <v>47</v>
      </c>
      <c r="BV64" s="16">
        <f t="shared" si="53"/>
        <v>0.33333333333333326</v>
      </c>
      <c r="BX64" s="84">
        <v>25.64</v>
      </c>
      <c r="BY64" s="84">
        <v>38.46</v>
      </c>
      <c r="BZ64" s="277" t="s">
        <v>425</v>
      </c>
      <c r="CA64" s="277" t="s">
        <v>425</v>
      </c>
      <c r="CB64" s="207"/>
      <c r="CC64" s="84">
        <v>35.9</v>
      </c>
      <c r="CD64" s="84">
        <v>53.87</v>
      </c>
      <c r="CE64" s="16">
        <f t="shared" si="54"/>
        <v>0.400468018720749</v>
      </c>
      <c r="CG64" s="284">
        <v>34.27</v>
      </c>
      <c r="CH64" s="284">
        <v>41.12</v>
      </c>
      <c r="CI64" s="278" t="s">
        <v>425</v>
      </c>
      <c r="CJ64" s="278" t="s">
        <v>425</v>
      </c>
      <c r="CK64" s="207"/>
      <c r="CL64" s="284">
        <v>46.43</v>
      </c>
      <c r="CM64" s="284">
        <v>55.72</v>
      </c>
      <c r="CN64" s="16">
        <f t="shared" si="55"/>
        <v>0.3549542379625945</v>
      </c>
      <c r="CP64" s="403" t="s">
        <v>425</v>
      </c>
      <c r="CQ64" s="404"/>
      <c r="CR64" s="404"/>
      <c r="CS64" s="404"/>
      <c r="CT64" s="405"/>
      <c r="CV64" s="396" t="s">
        <v>387</v>
      </c>
      <c r="CW64" s="397"/>
      <c r="CX64" s="397"/>
      <c r="CY64" s="397"/>
      <c r="CZ64" s="397"/>
      <c r="DA64" s="397"/>
      <c r="DB64" s="397"/>
      <c r="DC64" s="398"/>
    </row>
    <row r="65" spans="1:107" ht="14.25">
      <c r="A65" s="5" t="s">
        <v>417</v>
      </c>
      <c r="B65" s="67"/>
      <c r="C65" s="67"/>
      <c r="D65" s="67"/>
      <c r="E65" s="67"/>
      <c r="F65" s="16"/>
      <c r="H65" s="70">
        <v>35</v>
      </c>
      <c r="I65" s="70">
        <v>40</v>
      </c>
      <c r="J65" s="272" t="s">
        <v>425</v>
      </c>
      <c r="K65" s="272" t="s">
        <v>425</v>
      </c>
      <c r="L65" s="207"/>
      <c r="M65" s="70">
        <v>46.2</v>
      </c>
      <c r="N65" s="70">
        <v>52.8</v>
      </c>
      <c r="O65" s="16">
        <f t="shared" si="52"/>
        <v>0.32000000000000006</v>
      </c>
      <c r="Q65" s="281">
        <v>16</v>
      </c>
      <c r="R65" s="281">
        <v>24</v>
      </c>
      <c r="S65" s="273" t="s">
        <v>425</v>
      </c>
      <c r="T65" s="273" t="s">
        <v>425</v>
      </c>
      <c r="U65" s="207"/>
      <c r="V65" s="281">
        <v>21.59</v>
      </c>
      <c r="W65" s="281">
        <v>32.39</v>
      </c>
      <c r="X65" s="16">
        <v>0.3395</v>
      </c>
      <c r="Z65" s="274" t="s">
        <v>425</v>
      </c>
      <c r="AA65" s="274" t="s">
        <v>425</v>
      </c>
      <c r="AB65" s="274" t="s">
        <v>425</v>
      </c>
      <c r="AC65" s="274" t="s">
        <v>425</v>
      </c>
      <c r="AD65" s="207"/>
      <c r="AE65" s="283">
        <v>11</v>
      </c>
      <c r="AF65" s="283">
        <v>13</v>
      </c>
      <c r="AG65" s="274" t="s">
        <v>425</v>
      </c>
      <c r="AH65" s="274" t="s">
        <v>425</v>
      </c>
      <c r="AI65" s="207"/>
      <c r="AJ65" s="72">
        <v>15.4</v>
      </c>
      <c r="AK65" s="72">
        <v>18.2</v>
      </c>
      <c r="AL65" s="16">
        <f t="shared" si="65"/>
        <v>0.40000000000000013</v>
      </c>
      <c r="AN65" s="383" t="s">
        <v>387</v>
      </c>
      <c r="AO65" s="384"/>
      <c r="AP65" s="384"/>
      <c r="AQ65" s="384"/>
      <c r="AR65" s="384"/>
      <c r="AS65" s="384"/>
      <c r="AT65" s="384"/>
      <c r="AU65" s="385"/>
      <c r="AW65" s="377" t="s">
        <v>387</v>
      </c>
      <c r="AX65" s="378"/>
      <c r="AY65" s="378"/>
      <c r="AZ65" s="378"/>
      <c r="BA65" s="378"/>
      <c r="BB65" s="378"/>
      <c r="BC65" s="378"/>
      <c r="BD65" s="379"/>
      <c r="BF65" s="285">
        <v>10.81</v>
      </c>
      <c r="BG65" s="285">
        <v>15.9</v>
      </c>
      <c r="BH65" s="275" t="s">
        <v>425</v>
      </c>
      <c r="BI65" s="275" t="s">
        <v>425</v>
      </c>
      <c r="BJ65" s="207"/>
      <c r="BK65" s="80">
        <v>15.4583</v>
      </c>
      <c r="BL65" s="80">
        <v>22.737</v>
      </c>
      <c r="BM65" s="16">
        <f t="shared" si="66"/>
        <v>0.4299999999999997</v>
      </c>
      <c r="BO65" s="288">
        <v>14</v>
      </c>
      <c r="BP65" s="288">
        <v>16</v>
      </c>
      <c r="BQ65" s="276" t="s">
        <v>425</v>
      </c>
      <c r="BR65" s="276" t="s">
        <v>425</v>
      </c>
      <c r="BS65" s="286"/>
      <c r="BT65" s="288">
        <v>19</v>
      </c>
      <c r="BU65" s="288">
        <v>21</v>
      </c>
      <c r="BV65" s="16">
        <f t="shared" si="53"/>
        <v>0.33333333333333326</v>
      </c>
      <c r="BX65" s="84">
        <v>18.46</v>
      </c>
      <c r="BY65" s="84">
        <v>23.6</v>
      </c>
      <c r="BZ65" s="277" t="s">
        <v>425</v>
      </c>
      <c r="CA65" s="277" t="s">
        <v>425</v>
      </c>
      <c r="CB65" s="207"/>
      <c r="CC65" s="84">
        <v>25.84</v>
      </c>
      <c r="CD65" s="84">
        <v>33.04</v>
      </c>
      <c r="CE65" s="16">
        <f t="shared" si="54"/>
        <v>0.3999048977650972</v>
      </c>
      <c r="CG65" s="284">
        <v>13.26</v>
      </c>
      <c r="CH65" s="284">
        <v>15.91</v>
      </c>
      <c r="CI65" s="278" t="s">
        <v>425</v>
      </c>
      <c r="CJ65" s="278" t="s">
        <v>425</v>
      </c>
      <c r="CK65" s="207"/>
      <c r="CL65" s="284">
        <v>17.96</v>
      </c>
      <c r="CM65" s="284">
        <v>21.55</v>
      </c>
      <c r="CN65" s="16">
        <f t="shared" si="55"/>
        <v>0.35447377442578</v>
      </c>
      <c r="CP65" s="403" t="s">
        <v>425</v>
      </c>
      <c r="CQ65" s="404"/>
      <c r="CR65" s="404"/>
      <c r="CS65" s="404"/>
      <c r="CT65" s="405"/>
      <c r="CV65" s="396" t="s">
        <v>387</v>
      </c>
      <c r="CW65" s="397"/>
      <c r="CX65" s="397"/>
      <c r="CY65" s="397"/>
      <c r="CZ65" s="397"/>
      <c r="DA65" s="397"/>
      <c r="DB65" s="397"/>
      <c r="DC65" s="398"/>
    </row>
    <row r="66" spans="1:107" ht="14.25">
      <c r="A66" s="5" t="s">
        <v>418</v>
      </c>
      <c r="B66" s="67"/>
      <c r="C66" s="67"/>
      <c r="D66" s="67"/>
      <c r="E66" s="67"/>
      <c r="F66" s="16"/>
      <c r="H66" s="70">
        <v>35</v>
      </c>
      <c r="I66" s="70">
        <v>40</v>
      </c>
      <c r="J66" s="272" t="s">
        <v>425</v>
      </c>
      <c r="K66" s="272" t="s">
        <v>425</v>
      </c>
      <c r="L66" s="207"/>
      <c r="M66" s="70">
        <v>46.2</v>
      </c>
      <c r="N66" s="70">
        <v>52.8</v>
      </c>
      <c r="O66" s="16">
        <f t="shared" si="52"/>
        <v>0.32000000000000006</v>
      </c>
      <c r="Q66" s="281">
        <v>17</v>
      </c>
      <c r="R66" s="281">
        <v>25</v>
      </c>
      <c r="S66" s="273" t="s">
        <v>425</v>
      </c>
      <c r="T66" s="273" t="s">
        <v>425</v>
      </c>
      <c r="U66" s="207"/>
      <c r="V66" s="281">
        <v>22.95</v>
      </c>
      <c r="W66" s="281">
        <v>33.75</v>
      </c>
      <c r="X66" s="16">
        <v>0.3395</v>
      </c>
      <c r="Z66" s="274" t="s">
        <v>425</v>
      </c>
      <c r="AA66" s="274" t="s">
        <v>425</v>
      </c>
      <c r="AB66" s="274" t="s">
        <v>425</v>
      </c>
      <c r="AC66" s="274" t="s">
        <v>425</v>
      </c>
      <c r="AD66" s="207"/>
      <c r="AE66" s="283">
        <v>12</v>
      </c>
      <c r="AF66" s="283">
        <v>15</v>
      </c>
      <c r="AG66" s="274" t="s">
        <v>425</v>
      </c>
      <c r="AH66" s="274" t="s">
        <v>425</v>
      </c>
      <c r="AI66" s="207"/>
      <c r="AJ66" s="72">
        <v>16.8</v>
      </c>
      <c r="AK66" s="72">
        <v>21</v>
      </c>
      <c r="AL66" s="16">
        <f t="shared" si="65"/>
        <v>0.3999999999999999</v>
      </c>
      <c r="AN66" s="383" t="s">
        <v>387</v>
      </c>
      <c r="AO66" s="384"/>
      <c r="AP66" s="384"/>
      <c r="AQ66" s="384"/>
      <c r="AR66" s="384"/>
      <c r="AS66" s="384"/>
      <c r="AT66" s="384"/>
      <c r="AU66" s="385"/>
      <c r="AW66" s="377" t="s">
        <v>387</v>
      </c>
      <c r="AX66" s="378"/>
      <c r="AY66" s="378"/>
      <c r="AZ66" s="378"/>
      <c r="BA66" s="378"/>
      <c r="BB66" s="378"/>
      <c r="BC66" s="378"/>
      <c r="BD66" s="379"/>
      <c r="BF66" s="285">
        <v>10.85</v>
      </c>
      <c r="BG66" s="285">
        <v>16.27</v>
      </c>
      <c r="BH66" s="275" t="s">
        <v>425</v>
      </c>
      <c r="BI66" s="275" t="s">
        <v>425</v>
      </c>
      <c r="BJ66" s="207"/>
      <c r="BK66" s="80">
        <v>15.5155</v>
      </c>
      <c r="BL66" s="80">
        <v>23.266099999999998</v>
      </c>
      <c r="BM66" s="16">
        <f t="shared" si="66"/>
        <v>0.42999999999999994</v>
      </c>
      <c r="BO66" s="288">
        <v>16</v>
      </c>
      <c r="BP66" s="288">
        <v>18</v>
      </c>
      <c r="BQ66" s="276" t="s">
        <v>425</v>
      </c>
      <c r="BR66" s="276" t="s">
        <v>425</v>
      </c>
      <c r="BS66" s="286"/>
      <c r="BT66" s="288">
        <v>21</v>
      </c>
      <c r="BU66" s="288">
        <v>24</v>
      </c>
      <c r="BV66" s="16">
        <f t="shared" si="53"/>
        <v>0.32352941176470584</v>
      </c>
      <c r="BX66" s="84">
        <v>21.54</v>
      </c>
      <c r="BY66" s="84">
        <v>28.72</v>
      </c>
      <c r="BZ66" s="277" t="s">
        <v>425</v>
      </c>
      <c r="CA66" s="277" t="s">
        <v>425</v>
      </c>
      <c r="CB66" s="207"/>
      <c r="CC66" s="84">
        <v>30.16</v>
      </c>
      <c r="CD66" s="84">
        <v>40.21</v>
      </c>
      <c r="CE66" s="16">
        <f t="shared" si="54"/>
        <v>0.40011937922801444</v>
      </c>
      <c r="CG66" s="284">
        <v>16.24</v>
      </c>
      <c r="CH66" s="284">
        <v>19.49</v>
      </c>
      <c r="CI66" s="278" t="s">
        <v>425</v>
      </c>
      <c r="CJ66" s="278" t="s">
        <v>425</v>
      </c>
      <c r="CK66" s="207"/>
      <c r="CL66" s="284">
        <v>22.01</v>
      </c>
      <c r="CM66" s="284">
        <v>26.41</v>
      </c>
      <c r="CN66" s="16">
        <f t="shared" si="55"/>
        <v>0.355163727959698</v>
      </c>
      <c r="CP66" s="403" t="s">
        <v>425</v>
      </c>
      <c r="CQ66" s="404"/>
      <c r="CR66" s="404"/>
      <c r="CS66" s="404"/>
      <c r="CT66" s="405"/>
      <c r="CV66" s="396" t="s">
        <v>387</v>
      </c>
      <c r="CW66" s="397"/>
      <c r="CX66" s="397"/>
      <c r="CY66" s="397"/>
      <c r="CZ66" s="397"/>
      <c r="DA66" s="397"/>
      <c r="DB66" s="397"/>
      <c r="DC66" s="398"/>
    </row>
    <row r="67" spans="1:107" ht="14.25">
      <c r="A67" s="5" t="s">
        <v>424</v>
      </c>
      <c r="B67" s="67"/>
      <c r="C67" s="67"/>
      <c r="D67" s="67"/>
      <c r="E67" s="67"/>
      <c r="F67" s="16"/>
      <c r="H67" s="70">
        <v>40</v>
      </c>
      <c r="I67" s="70">
        <v>45</v>
      </c>
      <c r="J67" s="272" t="s">
        <v>425</v>
      </c>
      <c r="K67" s="272" t="s">
        <v>425</v>
      </c>
      <c r="L67" s="207"/>
      <c r="M67" s="70">
        <v>52.8</v>
      </c>
      <c r="N67" s="70">
        <v>59.4</v>
      </c>
      <c r="O67" s="16">
        <f t="shared" si="52"/>
        <v>0.31999999999999984</v>
      </c>
      <c r="Q67" s="281">
        <v>19</v>
      </c>
      <c r="R67" s="281">
        <v>27</v>
      </c>
      <c r="S67" s="273" t="s">
        <v>425</v>
      </c>
      <c r="T67" s="273" t="s">
        <v>425</v>
      </c>
      <c r="U67" s="207"/>
      <c r="V67" s="281">
        <v>25.65</v>
      </c>
      <c r="W67" s="281">
        <v>36.45</v>
      </c>
      <c r="X67" s="16">
        <v>0.3395</v>
      </c>
      <c r="Z67" s="274" t="s">
        <v>425</v>
      </c>
      <c r="AA67" s="274" t="s">
        <v>425</v>
      </c>
      <c r="AB67" s="274" t="s">
        <v>425</v>
      </c>
      <c r="AC67" s="274" t="s">
        <v>425</v>
      </c>
      <c r="AD67" s="207"/>
      <c r="AE67" s="283">
        <v>14</v>
      </c>
      <c r="AF67" s="283">
        <v>19</v>
      </c>
      <c r="AG67" s="274" t="s">
        <v>425</v>
      </c>
      <c r="AH67" s="274" t="s">
        <v>425</v>
      </c>
      <c r="AI67" s="207"/>
      <c r="AJ67" s="72">
        <v>19.6</v>
      </c>
      <c r="AK67" s="72">
        <v>26.6</v>
      </c>
      <c r="AL67" s="16">
        <f t="shared" si="65"/>
        <v>0.40000000000000013</v>
      </c>
      <c r="AN67" s="383" t="s">
        <v>387</v>
      </c>
      <c r="AO67" s="384"/>
      <c r="AP67" s="384"/>
      <c r="AQ67" s="384"/>
      <c r="AR67" s="384"/>
      <c r="AS67" s="384"/>
      <c r="AT67" s="384"/>
      <c r="AU67" s="385"/>
      <c r="AW67" s="377" t="s">
        <v>387</v>
      </c>
      <c r="AX67" s="378"/>
      <c r="AY67" s="378"/>
      <c r="AZ67" s="378"/>
      <c r="BA67" s="378"/>
      <c r="BB67" s="378"/>
      <c r="BC67" s="378"/>
      <c r="BD67" s="379"/>
      <c r="BF67" s="285">
        <v>15.17</v>
      </c>
      <c r="BG67" s="285">
        <f>BF67*1.5</f>
        <v>22.755</v>
      </c>
      <c r="BH67" s="275" t="s">
        <v>425</v>
      </c>
      <c r="BI67" s="275" t="s">
        <v>425</v>
      </c>
      <c r="BJ67" s="207"/>
      <c r="BK67" s="80">
        <v>21.693099999999998</v>
      </c>
      <c r="BL67" s="80">
        <v>32.539649999999995</v>
      </c>
      <c r="BM67" s="16">
        <f t="shared" si="66"/>
        <v>0.42999999999999994</v>
      </c>
      <c r="BO67" s="288">
        <v>17</v>
      </c>
      <c r="BP67" s="288">
        <v>20</v>
      </c>
      <c r="BQ67" s="276" t="s">
        <v>425</v>
      </c>
      <c r="BR67" s="276" t="s">
        <v>425</v>
      </c>
      <c r="BS67" s="286"/>
      <c r="BT67" s="288">
        <v>23</v>
      </c>
      <c r="BU67" s="288">
        <v>27</v>
      </c>
      <c r="BV67" s="16">
        <f t="shared" si="53"/>
        <v>0.3513513513513513</v>
      </c>
      <c r="BX67" s="84">
        <v>24.62</v>
      </c>
      <c r="BY67" s="84">
        <v>30.77</v>
      </c>
      <c r="BZ67" s="277" t="s">
        <v>425</v>
      </c>
      <c r="CA67" s="277" t="s">
        <v>425</v>
      </c>
      <c r="CB67" s="207"/>
      <c r="CC67" s="84">
        <v>34.47</v>
      </c>
      <c r="CD67" s="84">
        <v>43.08</v>
      </c>
      <c r="CE67" s="16">
        <f t="shared" si="54"/>
        <v>0.4000722152012999</v>
      </c>
      <c r="CG67" s="284">
        <v>18.59</v>
      </c>
      <c r="CH67" s="284">
        <v>22.31</v>
      </c>
      <c r="CI67" s="278" t="s">
        <v>425</v>
      </c>
      <c r="CJ67" s="278" t="s">
        <v>425</v>
      </c>
      <c r="CK67" s="207"/>
      <c r="CL67" s="284">
        <v>25.2</v>
      </c>
      <c r="CM67" s="284">
        <v>30.23</v>
      </c>
      <c r="CN67" s="16">
        <f t="shared" si="55"/>
        <v>0.3552567237163815</v>
      </c>
      <c r="CP67" s="403" t="s">
        <v>425</v>
      </c>
      <c r="CQ67" s="404"/>
      <c r="CR67" s="404"/>
      <c r="CS67" s="404"/>
      <c r="CT67" s="405"/>
      <c r="CV67" s="396" t="s">
        <v>387</v>
      </c>
      <c r="CW67" s="397"/>
      <c r="CX67" s="397"/>
      <c r="CY67" s="397"/>
      <c r="CZ67" s="397"/>
      <c r="DA67" s="397"/>
      <c r="DB67" s="397"/>
      <c r="DC67" s="398"/>
    </row>
    <row r="68" spans="1:107" ht="14.25">
      <c r="A68" s="5" t="s">
        <v>421</v>
      </c>
      <c r="B68" s="67"/>
      <c r="C68" s="67"/>
      <c r="D68" s="67"/>
      <c r="E68" s="67"/>
      <c r="F68" s="16"/>
      <c r="H68" s="70">
        <v>28</v>
      </c>
      <c r="I68" s="70">
        <v>33</v>
      </c>
      <c r="J68" s="272" t="s">
        <v>425</v>
      </c>
      <c r="K68" s="272" t="s">
        <v>425</v>
      </c>
      <c r="L68" s="207"/>
      <c r="M68" s="70">
        <v>36.96</v>
      </c>
      <c r="N68" s="70">
        <v>42.24</v>
      </c>
      <c r="O68" s="16">
        <f t="shared" si="52"/>
        <v>0.298360655737705</v>
      </c>
      <c r="Q68" s="281">
        <v>23</v>
      </c>
      <c r="R68" s="281">
        <v>29</v>
      </c>
      <c r="S68" s="273" t="s">
        <v>425</v>
      </c>
      <c r="T68" s="273" t="s">
        <v>425</v>
      </c>
      <c r="U68" s="207"/>
      <c r="V68" s="281">
        <v>45.89</v>
      </c>
      <c r="W68" s="281">
        <v>39.15</v>
      </c>
      <c r="X68" s="16">
        <v>0.3395</v>
      </c>
      <c r="Z68" s="274" t="s">
        <v>425</v>
      </c>
      <c r="AA68" s="274" t="s">
        <v>425</v>
      </c>
      <c r="AB68" s="274" t="s">
        <v>425</v>
      </c>
      <c r="AC68" s="274" t="s">
        <v>425</v>
      </c>
      <c r="AD68" s="207"/>
      <c r="AE68" s="283">
        <v>15</v>
      </c>
      <c r="AF68" s="283">
        <v>19</v>
      </c>
      <c r="AG68" s="274" t="s">
        <v>425</v>
      </c>
      <c r="AH68" s="274" t="s">
        <v>425</v>
      </c>
      <c r="AI68" s="207"/>
      <c r="AJ68" s="72">
        <v>20.25</v>
      </c>
      <c r="AK68" s="72">
        <v>25.65</v>
      </c>
      <c r="AL68" s="16">
        <f t="shared" si="65"/>
        <v>0.34999999999999987</v>
      </c>
      <c r="AN68" s="383" t="s">
        <v>387</v>
      </c>
      <c r="AO68" s="384"/>
      <c r="AP68" s="384"/>
      <c r="AQ68" s="384"/>
      <c r="AR68" s="384"/>
      <c r="AS68" s="384"/>
      <c r="AT68" s="384"/>
      <c r="AU68" s="385"/>
      <c r="AW68" s="377" t="s">
        <v>387</v>
      </c>
      <c r="AX68" s="378"/>
      <c r="AY68" s="378"/>
      <c r="AZ68" s="378"/>
      <c r="BA68" s="378"/>
      <c r="BB68" s="378"/>
      <c r="BC68" s="378"/>
      <c r="BD68" s="379"/>
      <c r="BF68" s="285">
        <v>15.95</v>
      </c>
      <c r="BG68" s="285">
        <v>20.93</v>
      </c>
      <c r="BH68" s="275" t="s">
        <v>425</v>
      </c>
      <c r="BI68" s="275" t="s">
        <v>425</v>
      </c>
      <c r="BJ68" s="207"/>
      <c r="BK68" s="80">
        <v>22.8085</v>
      </c>
      <c r="BL68" s="80">
        <v>29.9299</v>
      </c>
      <c r="BM68" s="16">
        <f t="shared" si="66"/>
        <v>0.43000000000000016</v>
      </c>
      <c r="BO68" s="288">
        <v>20.67</v>
      </c>
      <c r="BP68" s="288">
        <v>22.6</v>
      </c>
      <c r="BQ68" s="276" t="s">
        <v>425</v>
      </c>
      <c r="BR68" s="276" t="s">
        <v>425</v>
      </c>
      <c r="BS68" s="286"/>
      <c r="BT68" s="288">
        <v>27.93</v>
      </c>
      <c r="BU68" s="288">
        <v>31</v>
      </c>
      <c r="BV68" s="16">
        <f t="shared" si="53"/>
        <v>0.36191356598104907</v>
      </c>
      <c r="BX68" s="84">
        <v>23.07</v>
      </c>
      <c r="BY68" s="84">
        <v>35.38</v>
      </c>
      <c r="BZ68" s="277" t="s">
        <v>425</v>
      </c>
      <c r="CA68" s="277" t="s">
        <v>425</v>
      </c>
      <c r="CB68" s="207"/>
      <c r="CC68" s="84">
        <v>32.3</v>
      </c>
      <c r="CD68" s="84">
        <v>49.54</v>
      </c>
      <c r="CE68" s="16">
        <f t="shared" si="54"/>
        <v>0.4001710863986312</v>
      </c>
      <c r="CG68" s="284">
        <v>19.95</v>
      </c>
      <c r="CH68" s="284">
        <v>23.93</v>
      </c>
      <c r="CI68" s="278" t="s">
        <v>425</v>
      </c>
      <c r="CJ68" s="278" t="s">
        <v>425</v>
      </c>
      <c r="CK68" s="207"/>
      <c r="CL68" s="284">
        <v>27.03</v>
      </c>
      <c r="CM68" s="284">
        <v>32.43</v>
      </c>
      <c r="CN68" s="16">
        <f t="shared" si="55"/>
        <v>0.355059252506837</v>
      </c>
      <c r="CP68" s="403" t="s">
        <v>425</v>
      </c>
      <c r="CQ68" s="404"/>
      <c r="CR68" s="404"/>
      <c r="CS68" s="404"/>
      <c r="CT68" s="405"/>
      <c r="CV68" s="396" t="s">
        <v>387</v>
      </c>
      <c r="CW68" s="397"/>
      <c r="CX68" s="397"/>
      <c r="CY68" s="397"/>
      <c r="CZ68" s="397"/>
      <c r="DA68" s="397"/>
      <c r="DB68" s="397"/>
      <c r="DC68" s="398"/>
    </row>
    <row r="69" spans="1:107" ht="14.25">
      <c r="A69" s="5" t="s">
        <v>422</v>
      </c>
      <c r="B69" s="67"/>
      <c r="C69" s="67"/>
      <c r="D69" s="67"/>
      <c r="E69" s="67"/>
      <c r="F69" s="16"/>
      <c r="H69" s="70">
        <v>30</v>
      </c>
      <c r="I69" s="70">
        <v>35</v>
      </c>
      <c r="J69" s="272" t="s">
        <v>425</v>
      </c>
      <c r="K69" s="272" t="s">
        <v>425</v>
      </c>
      <c r="L69" s="207"/>
      <c r="M69" s="70">
        <v>39.6</v>
      </c>
      <c r="N69" s="70">
        <v>46.2</v>
      </c>
      <c r="O69" s="16">
        <f t="shared" si="52"/>
        <v>0.3200000000000003</v>
      </c>
      <c r="Q69" s="281">
        <v>25</v>
      </c>
      <c r="R69" s="281">
        <v>33</v>
      </c>
      <c r="S69" s="273" t="s">
        <v>425</v>
      </c>
      <c r="T69" s="273" t="s">
        <v>425</v>
      </c>
      <c r="U69" s="207"/>
      <c r="V69" s="281">
        <v>33.75</v>
      </c>
      <c r="W69" s="281">
        <v>44.55</v>
      </c>
      <c r="X69" s="16">
        <v>0.3395</v>
      </c>
      <c r="Z69" s="274" t="s">
        <v>425</v>
      </c>
      <c r="AA69" s="274" t="s">
        <v>425</v>
      </c>
      <c r="AB69" s="274" t="s">
        <v>425</v>
      </c>
      <c r="AC69" s="274" t="s">
        <v>425</v>
      </c>
      <c r="AD69" s="207"/>
      <c r="AE69" s="283">
        <v>18</v>
      </c>
      <c r="AF69" s="283">
        <v>24</v>
      </c>
      <c r="AG69" s="274" t="s">
        <v>425</v>
      </c>
      <c r="AH69" s="274" t="s">
        <v>425</v>
      </c>
      <c r="AI69" s="207"/>
      <c r="AJ69" s="72">
        <v>24.3</v>
      </c>
      <c r="AK69" s="72">
        <v>32.4</v>
      </c>
      <c r="AL69" s="16">
        <f t="shared" si="65"/>
        <v>0.3500000000000001</v>
      </c>
      <c r="AN69" s="383" t="s">
        <v>387</v>
      </c>
      <c r="AO69" s="384"/>
      <c r="AP69" s="384"/>
      <c r="AQ69" s="384"/>
      <c r="AR69" s="384"/>
      <c r="AS69" s="384"/>
      <c r="AT69" s="384"/>
      <c r="AU69" s="385"/>
      <c r="AW69" s="377" t="s">
        <v>387</v>
      </c>
      <c r="AX69" s="378"/>
      <c r="AY69" s="378"/>
      <c r="AZ69" s="378"/>
      <c r="BA69" s="378"/>
      <c r="BB69" s="378"/>
      <c r="BC69" s="378"/>
      <c r="BD69" s="379"/>
      <c r="BF69" s="285">
        <v>18.75</v>
      </c>
      <c r="BG69" s="285">
        <v>28.1</v>
      </c>
      <c r="BH69" s="275" t="s">
        <v>425</v>
      </c>
      <c r="BI69" s="275" t="s">
        <v>425</v>
      </c>
      <c r="BJ69" s="207"/>
      <c r="BK69" s="80">
        <v>26.8125</v>
      </c>
      <c r="BL69" s="80">
        <v>40.183</v>
      </c>
      <c r="BM69" s="16">
        <f t="shared" si="66"/>
        <v>0.4299999999999997</v>
      </c>
      <c r="BO69" s="288">
        <v>29</v>
      </c>
      <c r="BP69" s="288">
        <v>36</v>
      </c>
      <c r="BQ69" s="276" t="s">
        <v>425</v>
      </c>
      <c r="BR69" s="276" t="s">
        <v>425</v>
      </c>
      <c r="BS69" s="286"/>
      <c r="BT69" s="288">
        <v>39</v>
      </c>
      <c r="BU69" s="288">
        <v>48</v>
      </c>
      <c r="BV69" s="16">
        <f t="shared" si="53"/>
        <v>0.33846153846153837</v>
      </c>
      <c r="BX69" s="84">
        <v>26.15</v>
      </c>
      <c r="BY69" s="84">
        <v>36.92</v>
      </c>
      <c r="BZ69" s="277" t="s">
        <v>425</v>
      </c>
      <c r="CA69" s="277" t="s">
        <v>425</v>
      </c>
      <c r="CB69" s="207"/>
      <c r="CC69" s="84">
        <v>36.62</v>
      </c>
      <c r="CD69" s="84">
        <v>51.69</v>
      </c>
      <c r="CE69" s="16">
        <f t="shared" si="54"/>
        <v>0.4001902647851594</v>
      </c>
      <c r="CG69" s="284">
        <v>24.43</v>
      </c>
      <c r="CH69" s="284">
        <v>29.32</v>
      </c>
      <c r="CI69" s="278" t="s">
        <v>425</v>
      </c>
      <c r="CJ69" s="278" t="s">
        <v>425</v>
      </c>
      <c r="CK69" s="207"/>
      <c r="CL69" s="284">
        <v>33.11</v>
      </c>
      <c r="CM69" s="284">
        <v>39.73</v>
      </c>
      <c r="CN69" s="16">
        <f t="shared" si="55"/>
        <v>0.3551627906976744</v>
      </c>
      <c r="CP69" s="403" t="s">
        <v>425</v>
      </c>
      <c r="CQ69" s="404"/>
      <c r="CR69" s="404"/>
      <c r="CS69" s="404"/>
      <c r="CT69" s="405"/>
      <c r="CV69" s="396" t="s">
        <v>387</v>
      </c>
      <c r="CW69" s="397"/>
      <c r="CX69" s="397"/>
      <c r="CY69" s="397"/>
      <c r="CZ69" s="397"/>
      <c r="DA69" s="397"/>
      <c r="DB69" s="397"/>
      <c r="DC69" s="398"/>
    </row>
    <row r="70" spans="1:107" ht="14.25">
      <c r="A70" s="5" t="s">
        <v>423</v>
      </c>
      <c r="B70" s="67"/>
      <c r="C70" s="67"/>
      <c r="D70" s="67"/>
      <c r="E70" s="67"/>
      <c r="F70" s="16"/>
      <c r="H70" s="70">
        <v>37</v>
      </c>
      <c r="I70" s="70">
        <v>45</v>
      </c>
      <c r="J70" s="272" t="s">
        <v>425</v>
      </c>
      <c r="K70" s="272" t="s">
        <v>425</v>
      </c>
      <c r="L70" s="207"/>
      <c r="M70" s="70">
        <v>48.84</v>
      </c>
      <c r="N70" s="70">
        <v>59.4</v>
      </c>
      <c r="O70" s="16">
        <f t="shared" si="52"/>
        <v>0.32000000000000006</v>
      </c>
      <c r="Q70" s="281">
        <v>28</v>
      </c>
      <c r="R70" s="281">
        <v>37</v>
      </c>
      <c r="S70" s="273" t="s">
        <v>425</v>
      </c>
      <c r="T70" s="273" t="s">
        <v>425</v>
      </c>
      <c r="U70" s="207"/>
      <c r="V70" s="281">
        <v>37.8</v>
      </c>
      <c r="W70" s="281">
        <v>49.95</v>
      </c>
      <c r="X70" s="16">
        <v>0.3395</v>
      </c>
      <c r="Z70" s="274" t="s">
        <v>425</v>
      </c>
      <c r="AA70" s="274" t="s">
        <v>425</v>
      </c>
      <c r="AB70" s="274" t="s">
        <v>425</v>
      </c>
      <c r="AC70" s="274" t="s">
        <v>425</v>
      </c>
      <c r="AD70" s="207"/>
      <c r="AE70" s="283">
        <v>21</v>
      </c>
      <c r="AF70" s="283">
        <v>27</v>
      </c>
      <c r="AG70" s="274" t="s">
        <v>425</v>
      </c>
      <c r="AH70" s="274" t="s">
        <v>425</v>
      </c>
      <c r="AI70" s="207"/>
      <c r="AJ70" s="72">
        <v>28.35</v>
      </c>
      <c r="AK70" s="72">
        <v>36.45</v>
      </c>
      <c r="AL70" s="16">
        <f t="shared" si="65"/>
        <v>0.3500000000000003</v>
      </c>
      <c r="AN70" s="383" t="s">
        <v>387</v>
      </c>
      <c r="AO70" s="384"/>
      <c r="AP70" s="384"/>
      <c r="AQ70" s="384"/>
      <c r="AR70" s="384"/>
      <c r="AS70" s="384"/>
      <c r="AT70" s="384"/>
      <c r="AU70" s="385"/>
      <c r="AW70" s="377" t="s">
        <v>387</v>
      </c>
      <c r="AX70" s="378"/>
      <c r="AY70" s="378"/>
      <c r="AZ70" s="378"/>
      <c r="BA70" s="378"/>
      <c r="BB70" s="378"/>
      <c r="BC70" s="378"/>
      <c r="BD70" s="379"/>
      <c r="BF70" s="285">
        <v>22.35</v>
      </c>
      <c r="BG70" s="285">
        <v>33.57</v>
      </c>
      <c r="BH70" s="275" t="s">
        <v>425</v>
      </c>
      <c r="BI70" s="275" t="s">
        <v>425</v>
      </c>
      <c r="BJ70" s="207"/>
      <c r="BK70" s="80">
        <v>31.9605</v>
      </c>
      <c r="BL70" s="80">
        <v>48.0051</v>
      </c>
      <c r="BM70" s="16">
        <f t="shared" si="66"/>
        <v>0.42999999999999994</v>
      </c>
      <c r="BO70" s="288">
        <v>35</v>
      </c>
      <c r="BP70" s="288">
        <v>42</v>
      </c>
      <c r="BQ70" s="276" t="s">
        <v>425</v>
      </c>
      <c r="BR70" s="276" t="s">
        <v>425</v>
      </c>
      <c r="BS70" s="286"/>
      <c r="BT70" s="288">
        <v>47</v>
      </c>
      <c r="BU70" s="288">
        <v>56</v>
      </c>
      <c r="BV70" s="16">
        <f t="shared" si="53"/>
        <v>0.33766233766233755</v>
      </c>
      <c r="BX70" s="84">
        <v>29.23</v>
      </c>
      <c r="BY70" s="84">
        <v>46.15</v>
      </c>
      <c r="BZ70" s="277" t="s">
        <v>425</v>
      </c>
      <c r="CA70" s="277" t="s">
        <v>425</v>
      </c>
      <c r="CB70" s="207"/>
      <c r="CC70" s="84">
        <v>40.92</v>
      </c>
      <c r="CD70" s="84">
        <v>64.61</v>
      </c>
      <c r="CE70" s="16">
        <f t="shared" si="54"/>
        <v>0.39997346776333265</v>
      </c>
      <c r="CG70" s="284">
        <v>27.97</v>
      </c>
      <c r="CH70" s="284">
        <v>33.57</v>
      </c>
      <c r="CI70" s="278" t="s">
        <v>425</v>
      </c>
      <c r="CJ70" s="278" t="s">
        <v>425</v>
      </c>
      <c r="CK70" s="207"/>
      <c r="CL70" s="284">
        <v>37.9</v>
      </c>
      <c r="CM70" s="284">
        <v>45.48</v>
      </c>
      <c r="CN70" s="16">
        <f t="shared" si="55"/>
        <v>0.354891127721807</v>
      </c>
      <c r="CP70" s="403" t="s">
        <v>425</v>
      </c>
      <c r="CQ70" s="404"/>
      <c r="CR70" s="404"/>
      <c r="CS70" s="404"/>
      <c r="CT70" s="405"/>
      <c r="CV70" s="396" t="s">
        <v>387</v>
      </c>
      <c r="CW70" s="397"/>
      <c r="CX70" s="397"/>
      <c r="CY70" s="397"/>
      <c r="CZ70" s="397"/>
      <c r="DA70" s="397"/>
      <c r="DB70" s="397"/>
      <c r="DC70" s="398"/>
    </row>
    <row r="71" spans="1:107" ht="14.25">
      <c r="A71" s="6" t="s">
        <v>100</v>
      </c>
      <c r="B71" s="67"/>
      <c r="C71" s="67"/>
      <c r="D71" s="67"/>
      <c r="E71" s="67"/>
      <c r="F71" s="16"/>
      <c r="H71" s="70">
        <v>18</v>
      </c>
      <c r="I71" s="70">
        <v>22</v>
      </c>
      <c r="J71" s="209">
        <f aca="true" t="shared" si="67" ref="J71:K76">H71*1.34</f>
        <v>24.12</v>
      </c>
      <c r="K71" s="209">
        <f t="shared" si="67"/>
        <v>29.48</v>
      </c>
      <c r="L71" s="207">
        <v>0.34</v>
      </c>
      <c r="M71" s="70">
        <f aca="true" t="shared" si="68" ref="M71:N76">J71-(J71*0.015)</f>
        <v>23.758200000000002</v>
      </c>
      <c r="N71" s="70">
        <f t="shared" si="68"/>
        <v>29.0378</v>
      </c>
      <c r="O71" s="16">
        <f t="shared" si="52"/>
        <v>0.3199000000000001</v>
      </c>
      <c r="Q71" s="69">
        <v>9</v>
      </c>
      <c r="R71" s="69">
        <v>13.5</v>
      </c>
      <c r="S71" s="214">
        <v>12.15</v>
      </c>
      <c r="T71" s="214">
        <v>18.22</v>
      </c>
      <c r="U71" s="207">
        <v>0.3498</v>
      </c>
      <c r="V71" s="69">
        <f t="shared" si="56"/>
        <v>12.0555</v>
      </c>
      <c r="W71" s="69">
        <f t="shared" si="57"/>
        <v>18.08325</v>
      </c>
      <c r="X71" s="16">
        <v>0.3395</v>
      </c>
      <c r="Z71" s="215">
        <v>24.8055</v>
      </c>
      <c r="AA71" s="215">
        <v>35.1095</v>
      </c>
      <c r="AB71" s="216">
        <v>33.44350347140453</v>
      </c>
      <c r="AC71" s="215">
        <v>47.11389566652648</v>
      </c>
      <c r="AD71" s="207">
        <v>0.3445</v>
      </c>
      <c r="AE71" s="257">
        <v>18</v>
      </c>
      <c r="AF71" s="257">
        <v>35.1095</v>
      </c>
      <c r="AG71" s="215">
        <f t="shared" si="58"/>
        <v>24.201</v>
      </c>
      <c r="AH71" s="215">
        <v>47.11389566652648</v>
      </c>
      <c r="AI71" s="207">
        <f t="shared" si="59"/>
        <v>0.34278981475115544</v>
      </c>
      <c r="AJ71" s="72">
        <f aca="true" t="shared" si="69" ref="AJ71:AK76">AG71-(AG71*0.05)</f>
        <v>22.99095</v>
      </c>
      <c r="AK71" s="72">
        <f t="shared" si="69"/>
        <v>44.75820088320016</v>
      </c>
      <c r="AL71" s="16">
        <f t="shared" si="65"/>
        <v>0.2756503240135977</v>
      </c>
      <c r="AN71" s="78">
        <v>16</v>
      </c>
      <c r="AO71" s="78">
        <v>23</v>
      </c>
      <c r="AP71" s="217">
        <v>21.76</v>
      </c>
      <c r="AQ71" s="217">
        <v>31.28</v>
      </c>
      <c r="AR71" s="207">
        <v>0.36</v>
      </c>
      <c r="AS71" s="78">
        <f aca="true" t="shared" si="70" ref="AS71:AT76">AP71-(AP71*0.025)</f>
        <v>21.216</v>
      </c>
      <c r="AT71" s="78">
        <f t="shared" si="70"/>
        <v>30.498</v>
      </c>
      <c r="AU71" s="16">
        <f t="shared" si="60"/>
        <v>0.32600000000000007</v>
      </c>
      <c r="AW71" s="79">
        <v>21</v>
      </c>
      <c r="AX71" s="79">
        <v>24</v>
      </c>
      <c r="AY71" s="218">
        <v>30.87</v>
      </c>
      <c r="AZ71" s="218">
        <v>35.28</v>
      </c>
      <c r="BA71" s="207">
        <f t="shared" si="61"/>
        <v>0.4700000000000002</v>
      </c>
      <c r="BB71" s="79">
        <f aca="true" t="shared" si="71" ref="BB71:BC76">AY71-(AY71*0.05)</f>
        <v>29.3265</v>
      </c>
      <c r="BC71" s="79">
        <f t="shared" si="71"/>
        <v>33.516</v>
      </c>
      <c r="BD71" s="16">
        <f t="shared" si="62"/>
        <v>0.3965000000000001</v>
      </c>
      <c r="BF71" s="380" t="s">
        <v>387</v>
      </c>
      <c r="BG71" s="381"/>
      <c r="BH71" s="381"/>
      <c r="BI71" s="381"/>
      <c r="BJ71" s="381"/>
      <c r="BK71" s="381"/>
      <c r="BL71" s="381"/>
      <c r="BM71" s="382"/>
      <c r="BO71" s="82">
        <v>18</v>
      </c>
      <c r="BP71" s="82">
        <v>23</v>
      </c>
      <c r="BQ71" s="220">
        <v>24.3</v>
      </c>
      <c r="BR71" s="220">
        <v>31.05</v>
      </c>
      <c r="BS71" s="286">
        <f t="shared" si="0"/>
        <v>0.3500000000000001</v>
      </c>
      <c r="BT71" s="82">
        <f aca="true" t="shared" si="72" ref="BT71:BU76">BQ71-(BQ71*0.015)</f>
        <v>23.9355</v>
      </c>
      <c r="BU71" s="82">
        <f t="shared" si="72"/>
        <v>30.58425</v>
      </c>
      <c r="BV71" s="16">
        <f t="shared" si="53"/>
        <v>0.32975</v>
      </c>
      <c r="BX71" s="84">
        <v>21</v>
      </c>
      <c r="BY71" s="84">
        <v>32</v>
      </c>
      <c r="BZ71" s="221">
        <v>29.19</v>
      </c>
      <c r="CA71" s="221">
        <v>44.48</v>
      </c>
      <c r="CB71" s="207">
        <f t="shared" si="1"/>
        <v>0.3900000000000001</v>
      </c>
      <c r="CC71" s="84">
        <f aca="true" t="shared" si="73" ref="CC71:CD76">BZ71-(BZ71*0.01)</f>
        <v>28.898100000000003</v>
      </c>
      <c r="CD71" s="84">
        <f t="shared" si="73"/>
        <v>44.035199999999996</v>
      </c>
      <c r="CE71" s="16">
        <f t="shared" si="54"/>
        <v>0.3761000000000001</v>
      </c>
      <c r="CG71" s="258">
        <v>21</v>
      </c>
      <c r="CH71" s="258">
        <v>25</v>
      </c>
      <c r="CI71" s="222">
        <v>28.455</v>
      </c>
      <c r="CJ71" s="222">
        <v>33.875</v>
      </c>
      <c r="CK71" s="207">
        <f t="shared" si="24"/>
        <v>0.355</v>
      </c>
      <c r="CL71" s="85">
        <f aca="true" t="shared" si="74" ref="CL71:CM76">CI71-(CI71*0.015)</f>
        <v>28.028174999999997</v>
      </c>
      <c r="CM71" s="85">
        <f t="shared" si="74"/>
        <v>33.366875</v>
      </c>
      <c r="CN71" s="16">
        <f t="shared" si="55"/>
        <v>0.33467500000000006</v>
      </c>
      <c r="CP71" s="208">
        <v>18.975</v>
      </c>
      <c r="CQ71" s="208">
        <v>29.7505</v>
      </c>
      <c r="CR71" s="208">
        <v>26.565</v>
      </c>
      <c r="CS71" s="208">
        <v>41.65069999999999</v>
      </c>
      <c r="CT71" s="207">
        <v>0.4</v>
      </c>
      <c r="CV71" s="87">
        <v>16</v>
      </c>
      <c r="CW71" s="87">
        <v>20</v>
      </c>
      <c r="CX71" s="87">
        <f aca="true" t="shared" si="75" ref="CX71:CY76">CV71*1.32</f>
        <v>21.12</v>
      </c>
      <c r="CY71" s="87">
        <f t="shared" si="75"/>
        <v>26.400000000000002</v>
      </c>
      <c r="CZ71" s="16">
        <f t="shared" si="63"/>
        <v>0.32000000000000006</v>
      </c>
      <c r="DA71" s="87">
        <f aca="true" t="shared" si="76" ref="DA71:DB76">CX71-(CX71*0.05)</f>
        <v>20.064</v>
      </c>
      <c r="DB71" s="87">
        <f t="shared" si="76"/>
        <v>25.080000000000002</v>
      </c>
      <c r="DC71" s="16">
        <f t="shared" si="64"/>
        <v>0.2540000000000002</v>
      </c>
    </row>
    <row r="72" spans="1:107" ht="14.25">
      <c r="A72" s="6" t="s">
        <v>101</v>
      </c>
      <c r="B72" s="67"/>
      <c r="C72" s="67"/>
      <c r="D72" s="67"/>
      <c r="E72" s="67"/>
      <c r="F72" s="16"/>
      <c r="H72" s="70">
        <v>16</v>
      </c>
      <c r="I72" s="70">
        <v>24</v>
      </c>
      <c r="J72" s="209">
        <f t="shared" si="67"/>
        <v>21.44</v>
      </c>
      <c r="K72" s="209">
        <f t="shared" si="67"/>
        <v>32.160000000000004</v>
      </c>
      <c r="L72" s="207">
        <v>0.34</v>
      </c>
      <c r="M72" s="70">
        <f t="shared" si="68"/>
        <v>21.1184</v>
      </c>
      <c r="N72" s="70">
        <f t="shared" si="68"/>
        <v>31.677600000000005</v>
      </c>
      <c r="O72" s="16">
        <f t="shared" si="52"/>
        <v>0.3199000000000001</v>
      </c>
      <c r="Q72" s="69">
        <v>20</v>
      </c>
      <c r="R72" s="69">
        <v>30</v>
      </c>
      <c r="S72" s="214">
        <v>26.99</v>
      </c>
      <c r="T72" s="214">
        <v>40.48</v>
      </c>
      <c r="U72" s="207">
        <v>0.3494</v>
      </c>
      <c r="V72" s="69">
        <f t="shared" si="56"/>
        <v>26.79</v>
      </c>
      <c r="W72" s="69">
        <f t="shared" si="57"/>
        <v>40.185</v>
      </c>
      <c r="X72" s="16">
        <v>0.3395</v>
      </c>
      <c r="Z72" s="215">
        <v>16.1115</v>
      </c>
      <c r="AA72" s="215">
        <v>21.642999999999997</v>
      </c>
      <c r="AB72" s="216">
        <v>21.888125542472665</v>
      </c>
      <c r="AC72" s="215">
        <v>29.24779158116063</v>
      </c>
      <c r="AD72" s="207">
        <v>0.3544</v>
      </c>
      <c r="AE72" s="257">
        <v>16.1115</v>
      </c>
      <c r="AF72" s="257">
        <v>21.642999999999997</v>
      </c>
      <c r="AG72" s="215">
        <f t="shared" si="58"/>
        <v>21.821415599999998</v>
      </c>
      <c r="AH72" s="215">
        <v>29.24779158116063</v>
      </c>
      <c r="AI72" s="207">
        <f t="shared" si="59"/>
        <v>0.35266543540930595</v>
      </c>
      <c r="AJ72" s="72">
        <f t="shared" si="69"/>
        <v>20.73034482</v>
      </c>
      <c r="AK72" s="72">
        <f t="shared" si="69"/>
        <v>27.7854020021026</v>
      </c>
      <c r="AL72" s="16">
        <f t="shared" si="65"/>
        <v>0.28503216363884065</v>
      </c>
      <c r="AN72" s="78">
        <v>16</v>
      </c>
      <c r="AO72" s="78">
        <v>24</v>
      </c>
      <c r="AP72" s="217">
        <v>21.76</v>
      </c>
      <c r="AQ72" s="217">
        <v>32.64</v>
      </c>
      <c r="AR72" s="207">
        <v>0.36</v>
      </c>
      <c r="AS72" s="78">
        <f t="shared" si="70"/>
        <v>21.216</v>
      </c>
      <c r="AT72" s="78">
        <f t="shared" si="70"/>
        <v>31.824</v>
      </c>
      <c r="AU72" s="16">
        <f t="shared" si="60"/>
        <v>0.32600000000000007</v>
      </c>
      <c r="AW72" s="79">
        <v>22</v>
      </c>
      <c r="AX72" s="79">
        <v>26</v>
      </c>
      <c r="AY72" s="218">
        <v>32.34</v>
      </c>
      <c r="AZ72" s="218">
        <v>38.22</v>
      </c>
      <c r="BA72" s="207">
        <f t="shared" si="61"/>
        <v>0.47</v>
      </c>
      <c r="BB72" s="79">
        <f t="shared" si="71"/>
        <v>30.723000000000003</v>
      </c>
      <c r="BC72" s="79">
        <f t="shared" si="71"/>
        <v>36.309</v>
      </c>
      <c r="BD72" s="16">
        <f t="shared" si="62"/>
        <v>0.39649999999999985</v>
      </c>
      <c r="BF72" s="80">
        <v>16.23</v>
      </c>
      <c r="BG72" s="80">
        <v>20.45</v>
      </c>
      <c r="BH72" s="219">
        <v>22.32</v>
      </c>
      <c r="BI72" s="219">
        <v>28.12</v>
      </c>
      <c r="BJ72" s="207">
        <v>0.375</v>
      </c>
      <c r="BK72" s="80">
        <f aca="true" t="shared" si="77" ref="BK72:BL74">BH72-(BH72*0.025)</f>
        <v>21.762</v>
      </c>
      <c r="BL72" s="80">
        <f t="shared" si="77"/>
        <v>27.417</v>
      </c>
      <c r="BM72" s="16">
        <f>(BK72+BL72)/(BF72+BG72)-1</f>
        <v>0.3407579062159216</v>
      </c>
      <c r="BO72" s="82">
        <v>20</v>
      </c>
      <c r="BP72" s="82">
        <v>25</v>
      </c>
      <c r="BQ72" s="220">
        <v>27</v>
      </c>
      <c r="BR72" s="220">
        <v>33.75</v>
      </c>
      <c r="BS72" s="286">
        <f t="shared" si="0"/>
        <v>0.3500000000000001</v>
      </c>
      <c r="BT72" s="82">
        <f t="shared" si="72"/>
        <v>26.595</v>
      </c>
      <c r="BU72" s="82">
        <f t="shared" si="72"/>
        <v>33.24375</v>
      </c>
      <c r="BV72" s="16">
        <f t="shared" si="53"/>
        <v>0.32975</v>
      </c>
      <c r="BX72" s="84">
        <v>15.75</v>
      </c>
      <c r="BY72" s="84">
        <v>25</v>
      </c>
      <c r="BZ72" s="221">
        <v>21.89</v>
      </c>
      <c r="CA72" s="221">
        <v>34.75</v>
      </c>
      <c r="CB72" s="207">
        <f t="shared" si="1"/>
        <v>0.38993865030674857</v>
      </c>
      <c r="CC72" s="84">
        <f t="shared" si="73"/>
        <v>21.6711</v>
      </c>
      <c r="CD72" s="84">
        <f t="shared" si="73"/>
        <v>34.4025</v>
      </c>
      <c r="CE72" s="16">
        <f t="shared" si="54"/>
        <v>0.3760392638036809</v>
      </c>
      <c r="CG72" s="258">
        <v>19.7</v>
      </c>
      <c r="CH72" s="258">
        <v>21.7</v>
      </c>
      <c r="CI72" s="222">
        <v>26.6935</v>
      </c>
      <c r="CJ72" s="222">
        <v>29.403499999999998</v>
      </c>
      <c r="CK72" s="207">
        <f t="shared" si="24"/>
        <v>0.355</v>
      </c>
      <c r="CL72" s="85">
        <f t="shared" si="74"/>
        <v>26.293097500000002</v>
      </c>
      <c r="CM72" s="85">
        <f t="shared" si="74"/>
        <v>28.962447499999996</v>
      </c>
      <c r="CN72" s="16">
        <f t="shared" si="55"/>
        <v>0.33467500000000006</v>
      </c>
      <c r="CP72" s="208">
        <v>17.732000000000003</v>
      </c>
      <c r="CQ72" s="208">
        <v>27.807</v>
      </c>
      <c r="CR72" s="208">
        <v>24.824800000000003</v>
      </c>
      <c r="CS72" s="208">
        <v>41.710499999999996</v>
      </c>
      <c r="CT72" s="207">
        <v>0.5</v>
      </c>
      <c r="CV72" s="87">
        <v>22</v>
      </c>
      <c r="CW72" s="87">
        <v>28</v>
      </c>
      <c r="CX72" s="87">
        <f t="shared" si="75"/>
        <v>29.040000000000003</v>
      </c>
      <c r="CY72" s="87">
        <f t="shared" si="75"/>
        <v>36.96</v>
      </c>
      <c r="CZ72" s="16">
        <f t="shared" si="63"/>
        <v>0.32000000000000006</v>
      </c>
      <c r="DA72" s="87">
        <f t="shared" si="76"/>
        <v>27.588</v>
      </c>
      <c r="DB72" s="87">
        <f t="shared" si="76"/>
        <v>35.112</v>
      </c>
      <c r="DC72" s="16">
        <f t="shared" si="64"/>
        <v>0.254</v>
      </c>
    </row>
    <row r="73" spans="1:107" ht="14.25">
      <c r="A73" s="6" t="s">
        <v>102</v>
      </c>
      <c r="B73" s="67"/>
      <c r="C73" s="67"/>
      <c r="D73" s="67"/>
      <c r="E73" s="67"/>
      <c r="F73" s="16"/>
      <c r="H73" s="70">
        <v>17</v>
      </c>
      <c r="I73" s="70">
        <v>26</v>
      </c>
      <c r="J73" s="209">
        <f t="shared" si="67"/>
        <v>22.78</v>
      </c>
      <c r="K73" s="209">
        <f t="shared" si="67"/>
        <v>34.84</v>
      </c>
      <c r="L73" s="207">
        <v>0.34</v>
      </c>
      <c r="M73" s="70">
        <f t="shared" si="68"/>
        <v>22.4383</v>
      </c>
      <c r="N73" s="70">
        <f t="shared" si="68"/>
        <v>34.317400000000006</v>
      </c>
      <c r="O73" s="16">
        <f t="shared" si="52"/>
        <v>0.3199000000000001</v>
      </c>
      <c r="Q73" s="69">
        <v>45</v>
      </c>
      <c r="R73" s="69">
        <v>50</v>
      </c>
      <c r="S73" s="214">
        <v>60.73</v>
      </c>
      <c r="T73" s="214">
        <v>67.47</v>
      </c>
      <c r="U73" s="207">
        <v>0.3495</v>
      </c>
      <c r="V73" s="69">
        <f t="shared" si="56"/>
        <v>60.2775</v>
      </c>
      <c r="W73" s="69">
        <f t="shared" si="57"/>
        <v>66.975</v>
      </c>
      <c r="X73" s="16">
        <v>0.3395</v>
      </c>
      <c r="Z73" s="215">
        <v>17.790499999999998</v>
      </c>
      <c r="AA73" s="215">
        <v>23.758999999999997</v>
      </c>
      <c r="AB73" s="216">
        <v>24.12488115222876</v>
      </c>
      <c r="AC73" s="215">
        <v>32.05510426408746</v>
      </c>
      <c r="AD73" s="207">
        <v>0.3521</v>
      </c>
      <c r="AE73" s="257">
        <v>17.790499999999998</v>
      </c>
      <c r="AF73" s="257">
        <v>23.758999999999997</v>
      </c>
      <c r="AG73" s="215">
        <f t="shared" si="58"/>
        <v>24.05453505</v>
      </c>
      <c r="AH73" s="215">
        <v>32.05510426408746</v>
      </c>
      <c r="AI73" s="207">
        <f t="shared" si="59"/>
        <v>0.3504287491807956</v>
      </c>
      <c r="AJ73" s="72">
        <f t="shared" si="69"/>
        <v>22.8518082975</v>
      </c>
      <c r="AK73" s="72">
        <f t="shared" si="69"/>
        <v>30.45234905088309</v>
      </c>
      <c r="AL73" s="16">
        <f t="shared" si="65"/>
        <v>0.28290731172175576</v>
      </c>
      <c r="AN73" s="78">
        <v>17</v>
      </c>
      <c r="AO73" s="78">
        <v>26</v>
      </c>
      <c r="AP73" s="217">
        <v>23.12</v>
      </c>
      <c r="AQ73" s="217">
        <v>35.36</v>
      </c>
      <c r="AR73" s="207">
        <v>0.36</v>
      </c>
      <c r="AS73" s="78">
        <f t="shared" si="70"/>
        <v>22.542</v>
      </c>
      <c r="AT73" s="78">
        <f t="shared" si="70"/>
        <v>34.476</v>
      </c>
      <c r="AU73" s="16">
        <f t="shared" si="60"/>
        <v>0.32600000000000007</v>
      </c>
      <c r="AW73" s="79">
        <v>24</v>
      </c>
      <c r="AX73" s="79">
        <v>28</v>
      </c>
      <c r="AY73" s="218">
        <v>35.28</v>
      </c>
      <c r="AZ73" s="218">
        <v>41.16</v>
      </c>
      <c r="BA73" s="207">
        <f t="shared" si="61"/>
        <v>0.47</v>
      </c>
      <c r="BB73" s="79">
        <f t="shared" si="71"/>
        <v>33.516</v>
      </c>
      <c r="BC73" s="79">
        <f t="shared" si="71"/>
        <v>39.102</v>
      </c>
      <c r="BD73" s="16">
        <f t="shared" si="62"/>
        <v>0.39649999999999985</v>
      </c>
      <c r="BF73" s="80">
        <v>17.43</v>
      </c>
      <c r="BG73" s="80">
        <v>21.56</v>
      </c>
      <c r="BH73" s="219">
        <v>23.97</v>
      </c>
      <c r="BI73" s="219">
        <v>29.65</v>
      </c>
      <c r="BJ73" s="207">
        <v>0.375</v>
      </c>
      <c r="BK73" s="80">
        <f t="shared" si="77"/>
        <v>23.370749999999997</v>
      </c>
      <c r="BL73" s="80">
        <f t="shared" si="77"/>
        <v>28.908749999999998</v>
      </c>
      <c r="BM73" s="16">
        <f>(BK73+BL73)/(BF73+BG73)-1</f>
        <v>0.34084380610412945</v>
      </c>
      <c r="BO73" s="82">
        <v>22</v>
      </c>
      <c r="BP73" s="82">
        <v>27</v>
      </c>
      <c r="BQ73" s="220">
        <v>29.7</v>
      </c>
      <c r="BR73" s="220">
        <v>36.45</v>
      </c>
      <c r="BS73" s="286">
        <f t="shared" si="0"/>
        <v>0.3500000000000001</v>
      </c>
      <c r="BT73" s="82">
        <f t="shared" si="72"/>
        <v>29.2545</v>
      </c>
      <c r="BU73" s="82">
        <f t="shared" si="72"/>
        <v>35.90325</v>
      </c>
      <c r="BV73" s="16">
        <f t="shared" si="53"/>
        <v>0.32974999999999977</v>
      </c>
      <c r="BX73" s="84">
        <v>16.85</v>
      </c>
      <c r="BY73" s="84">
        <v>27</v>
      </c>
      <c r="BZ73" s="221">
        <v>23.42</v>
      </c>
      <c r="CA73" s="221">
        <v>37.53</v>
      </c>
      <c r="CB73" s="207">
        <f t="shared" si="1"/>
        <v>0.3899657924743445</v>
      </c>
      <c r="CC73" s="84">
        <f t="shared" si="73"/>
        <v>23.1858</v>
      </c>
      <c r="CD73" s="84">
        <f t="shared" si="73"/>
        <v>37.1547</v>
      </c>
      <c r="CE73" s="16">
        <f t="shared" si="54"/>
        <v>0.3760661345496008</v>
      </c>
      <c r="CG73" s="258">
        <v>22</v>
      </c>
      <c r="CH73" s="258">
        <v>24</v>
      </c>
      <c r="CI73" s="222">
        <v>29.81</v>
      </c>
      <c r="CJ73" s="222">
        <v>32.519999999999996</v>
      </c>
      <c r="CK73" s="207">
        <f t="shared" si="24"/>
        <v>0.355</v>
      </c>
      <c r="CL73" s="85">
        <f t="shared" si="74"/>
        <v>29.362849999999998</v>
      </c>
      <c r="CM73" s="85">
        <f t="shared" si="74"/>
        <v>32.032199999999996</v>
      </c>
      <c r="CN73" s="16">
        <f t="shared" si="55"/>
        <v>0.33467500000000006</v>
      </c>
      <c r="CP73" s="208">
        <v>18.975</v>
      </c>
      <c r="CQ73" s="208">
        <v>29.7505</v>
      </c>
      <c r="CR73" s="208">
        <v>26.565</v>
      </c>
      <c r="CS73" s="208">
        <v>44.62575</v>
      </c>
      <c r="CT73" s="207">
        <v>0.5</v>
      </c>
      <c r="CV73" s="87">
        <v>26</v>
      </c>
      <c r="CW73" s="87">
        <v>32</v>
      </c>
      <c r="CX73" s="87">
        <f t="shared" si="75"/>
        <v>34.32</v>
      </c>
      <c r="CY73" s="87">
        <f t="shared" si="75"/>
        <v>42.24</v>
      </c>
      <c r="CZ73" s="16">
        <f t="shared" si="63"/>
        <v>0.32000000000000006</v>
      </c>
      <c r="DA73" s="87">
        <f t="shared" si="76"/>
        <v>32.604</v>
      </c>
      <c r="DB73" s="87">
        <f t="shared" si="76"/>
        <v>40.128</v>
      </c>
      <c r="DC73" s="16">
        <f t="shared" si="64"/>
        <v>0.254</v>
      </c>
    </row>
    <row r="74" spans="1:107" ht="14.25">
      <c r="A74" s="6" t="s">
        <v>103</v>
      </c>
      <c r="B74" s="67"/>
      <c r="C74" s="67"/>
      <c r="D74" s="67"/>
      <c r="E74" s="67"/>
      <c r="F74" s="16"/>
      <c r="H74" s="70">
        <v>22</v>
      </c>
      <c r="I74" s="70">
        <v>34</v>
      </c>
      <c r="J74" s="209">
        <f t="shared" si="67"/>
        <v>29.48</v>
      </c>
      <c r="K74" s="209">
        <f t="shared" si="67"/>
        <v>45.56</v>
      </c>
      <c r="L74" s="207">
        <v>0.34</v>
      </c>
      <c r="M74" s="70">
        <f t="shared" si="68"/>
        <v>29.0378</v>
      </c>
      <c r="N74" s="70">
        <f t="shared" si="68"/>
        <v>44.8766</v>
      </c>
      <c r="O74" s="16">
        <f t="shared" si="52"/>
        <v>0.3199000000000001</v>
      </c>
      <c r="Q74" s="69">
        <v>50</v>
      </c>
      <c r="R74" s="69">
        <v>70</v>
      </c>
      <c r="S74" s="214">
        <v>67.47</v>
      </c>
      <c r="T74" s="214">
        <v>94.46</v>
      </c>
      <c r="U74" s="207">
        <v>0.3494</v>
      </c>
      <c r="V74" s="69">
        <f t="shared" si="56"/>
        <v>66.975</v>
      </c>
      <c r="W74" s="69">
        <f t="shared" si="57"/>
        <v>93.765</v>
      </c>
      <c r="X74" s="16">
        <v>0.3395</v>
      </c>
      <c r="Z74" s="215">
        <v>19.458000000000002</v>
      </c>
      <c r="AA74" s="215">
        <v>25.783</v>
      </c>
      <c r="AB74" s="216">
        <v>26.34631651808242</v>
      </c>
      <c r="AC74" s="215">
        <v>34.740359873843566</v>
      </c>
      <c r="AD74" s="207">
        <v>0.3503</v>
      </c>
      <c r="AE74" s="257">
        <v>19.458000000000002</v>
      </c>
      <c r="AF74" s="257">
        <v>25.783</v>
      </c>
      <c r="AG74" s="215">
        <f t="shared" si="58"/>
        <v>26.2741374</v>
      </c>
      <c r="AH74" s="215">
        <v>34.740359873843566</v>
      </c>
      <c r="AI74" s="207">
        <f t="shared" si="59"/>
        <v>0.34865492084267746</v>
      </c>
      <c r="AJ74" s="72">
        <f t="shared" si="69"/>
        <v>24.96043053</v>
      </c>
      <c r="AK74" s="72">
        <f t="shared" si="69"/>
        <v>33.00334188015139</v>
      </c>
      <c r="AL74" s="16">
        <f t="shared" si="65"/>
        <v>0.2812221748005437</v>
      </c>
      <c r="AN74" s="78">
        <v>22</v>
      </c>
      <c r="AO74" s="78">
        <v>30</v>
      </c>
      <c r="AP74" s="217">
        <v>29.92</v>
      </c>
      <c r="AQ74" s="217">
        <v>40.8</v>
      </c>
      <c r="AR74" s="207">
        <v>0.36</v>
      </c>
      <c r="AS74" s="78">
        <f t="shared" si="70"/>
        <v>29.172</v>
      </c>
      <c r="AT74" s="78">
        <f t="shared" si="70"/>
        <v>39.779999999999994</v>
      </c>
      <c r="AU74" s="16">
        <f t="shared" si="60"/>
        <v>0.32600000000000007</v>
      </c>
      <c r="AW74" s="79">
        <v>26</v>
      </c>
      <c r="AX74" s="79">
        <v>30</v>
      </c>
      <c r="AY74" s="218">
        <v>38.22</v>
      </c>
      <c r="AZ74" s="218">
        <v>44.1</v>
      </c>
      <c r="BA74" s="207">
        <f t="shared" si="61"/>
        <v>0.47</v>
      </c>
      <c r="BB74" s="79">
        <f t="shared" si="71"/>
        <v>36.309</v>
      </c>
      <c r="BC74" s="79">
        <f t="shared" si="71"/>
        <v>41.895</v>
      </c>
      <c r="BD74" s="16">
        <f t="shared" si="62"/>
        <v>0.3965000000000001</v>
      </c>
      <c r="BF74" s="80">
        <v>22.56</v>
      </c>
      <c r="BG74" s="80">
        <v>25.45</v>
      </c>
      <c r="BH74" s="219">
        <v>31.02</v>
      </c>
      <c r="BI74" s="219">
        <v>34.99</v>
      </c>
      <c r="BJ74" s="207">
        <v>0.375</v>
      </c>
      <c r="BK74" s="80">
        <f t="shared" si="77"/>
        <v>30.2445</v>
      </c>
      <c r="BL74" s="80">
        <f t="shared" si="77"/>
        <v>34.11525</v>
      </c>
      <c r="BM74" s="16">
        <f>(BK74+BL74)/(BF74+BG74)-1</f>
        <v>0.3405488439908355</v>
      </c>
      <c r="BO74" s="82">
        <v>25</v>
      </c>
      <c r="BP74" s="82">
        <v>29</v>
      </c>
      <c r="BQ74" s="220">
        <v>33.75</v>
      </c>
      <c r="BR74" s="220">
        <v>39.15</v>
      </c>
      <c r="BS74" s="286">
        <f t="shared" si="0"/>
        <v>0.3500000000000001</v>
      </c>
      <c r="BT74" s="82">
        <f t="shared" si="72"/>
        <v>33.24375</v>
      </c>
      <c r="BU74" s="82">
        <f t="shared" si="72"/>
        <v>38.56275</v>
      </c>
      <c r="BV74" s="16">
        <f t="shared" si="53"/>
        <v>0.32975</v>
      </c>
      <c r="BX74" s="84">
        <v>22.05</v>
      </c>
      <c r="BY74" s="84">
        <v>33.5</v>
      </c>
      <c r="BZ74" s="221">
        <v>30.65</v>
      </c>
      <c r="CA74" s="221">
        <v>46.56</v>
      </c>
      <c r="CB74" s="207">
        <f t="shared" si="1"/>
        <v>0.3899189918991901</v>
      </c>
      <c r="CC74" s="84">
        <f t="shared" si="73"/>
        <v>30.3435</v>
      </c>
      <c r="CD74" s="84">
        <f t="shared" si="73"/>
        <v>46.0944</v>
      </c>
      <c r="CE74" s="16">
        <f t="shared" si="54"/>
        <v>0.37601980198019813</v>
      </c>
      <c r="CG74" s="258">
        <v>27</v>
      </c>
      <c r="CH74" s="258">
        <v>30</v>
      </c>
      <c r="CI74" s="222">
        <v>36.585</v>
      </c>
      <c r="CJ74" s="222">
        <v>40.65</v>
      </c>
      <c r="CK74" s="207">
        <f t="shared" si="24"/>
        <v>0.355</v>
      </c>
      <c r="CL74" s="85">
        <f t="shared" si="74"/>
        <v>36.036225</v>
      </c>
      <c r="CM74" s="85">
        <f t="shared" si="74"/>
        <v>40.04025</v>
      </c>
      <c r="CN74" s="16">
        <f t="shared" si="55"/>
        <v>0.33467500000000006</v>
      </c>
      <c r="CP74" s="208">
        <v>24.871000000000002</v>
      </c>
      <c r="CQ74" s="208">
        <v>39.007999999999996</v>
      </c>
      <c r="CR74" s="208">
        <v>34.8194</v>
      </c>
      <c r="CS74" s="208">
        <v>58.51199999999999</v>
      </c>
      <c r="CT74" s="207">
        <v>0.5</v>
      </c>
      <c r="CV74" s="87">
        <v>30</v>
      </c>
      <c r="CW74" s="87">
        <v>36</v>
      </c>
      <c r="CX74" s="87">
        <f t="shared" si="75"/>
        <v>39.6</v>
      </c>
      <c r="CY74" s="87">
        <f t="shared" si="75"/>
        <v>47.52</v>
      </c>
      <c r="CZ74" s="16">
        <f t="shared" si="63"/>
        <v>0.32000000000000006</v>
      </c>
      <c r="DA74" s="87">
        <f t="shared" si="76"/>
        <v>37.620000000000005</v>
      </c>
      <c r="DB74" s="87">
        <f t="shared" si="76"/>
        <v>45.144000000000005</v>
      </c>
      <c r="DC74" s="16">
        <f t="shared" si="64"/>
        <v>0.2540000000000002</v>
      </c>
    </row>
    <row r="75" spans="1:107" ht="14.25">
      <c r="A75" s="6" t="s">
        <v>104</v>
      </c>
      <c r="B75" s="67"/>
      <c r="C75" s="67"/>
      <c r="D75" s="67"/>
      <c r="E75" s="67"/>
      <c r="F75" s="16"/>
      <c r="H75" s="70">
        <v>18</v>
      </c>
      <c r="I75" s="70">
        <v>22</v>
      </c>
      <c r="J75" s="209">
        <f t="shared" si="67"/>
        <v>24.12</v>
      </c>
      <c r="K75" s="209">
        <f t="shared" si="67"/>
        <v>29.48</v>
      </c>
      <c r="L75" s="207">
        <v>0.34</v>
      </c>
      <c r="M75" s="70">
        <f t="shared" si="68"/>
        <v>23.758200000000002</v>
      </c>
      <c r="N75" s="70">
        <f t="shared" si="68"/>
        <v>29.0378</v>
      </c>
      <c r="O75" s="16">
        <f t="shared" si="52"/>
        <v>0.3199000000000001</v>
      </c>
      <c r="Q75" s="69">
        <v>20</v>
      </c>
      <c r="R75" s="69">
        <v>30</v>
      </c>
      <c r="S75" s="214">
        <v>26.99</v>
      </c>
      <c r="T75" s="214">
        <v>40.48</v>
      </c>
      <c r="U75" s="207">
        <v>0.3494</v>
      </c>
      <c r="V75" s="69">
        <f t="shared" si="56"/>
        <v>26.79</v>
      </c>
      <c r="W75" s="69">
        <f t="shared" si="57"/>
        <v>40.185</v>
      </c>
      <c r="X75" s="16">
        <v>0.3395</v>
      </c>
      <c r="Z75" s="215">
        <v>20.400999999999996</v>
      </c>
      <c r="AA75" s="215">
        <v>28.9685</v>
      </c>
      <c r="AB75" s="216">
        <v>27.600021093355753</v>
      </c>
      <c r="AC75" s="215">
        <v>38.96658603238014</v>
      </c>
      <c r="AD75" s="207">
        <v>0.3483</v>
      </c>
      <c r="AE75" s="257">
        <v>19</v>
      </c>
      <c r="AF75" s="257">
        <v>28.9685</v>
      </c>
      <c r="AG75" s="215">
        <f t="shared" si="58"/>
        <v>25.6177</v>
      </c>
      <c r="AH75" s="215">
        <v>38.96658603238014</v>
      </c>
      <c r="AI75" s="207">
        <f t="shared" si="59"/>
        <v>0.34638952713510185</v>
      </c>
      <c r="AJ75" s="72">
        <f t="shared" si="69"/>
        <v>24.336814999999998</v>
      </c>
      <c r="AK75" s="72">
        <f t="shared" si="69"/>
        <v>37.01825673076114</v>
      </c>
      <c r="AL75" s="16">
        <f t="shared" si="65"/>
        <v>0.279070050778347</v>
      </c>
      <c r="AN75" s="78">
        <v>16</v>
      </c>
      <c r="AO75" s="78">
        <v>20</v>
      </c>
      <c r="AP75" s="217">
        <v>21.76</v>
      </c>
      <c r="AQ75" s="217">
        <v>27.2</v>
      </c>
      <c r="AR75" s="207">
        <v>0.36</v>
      </c>
      <c r="AS75" s="78">
        <f t="shared" si="70"/>
        <v>21.216</v>
      </c>
      <c r="AT75" s="78">
        <f t="shared" si="70"/>
        <v>26.52</v>
      </c>
      <c r="AU75" s="16">
        <f t="shared" si="60"/>
        <v>0.32600000000000007</v>
      </c>
      <c r="AW75" s="79">
        <v>18</v>
      </c>
      <c r="AX75" s="79">
        <v>21</v>
      </c>
      <c r="AY75" s="218">
        <v>26.46</v>
      </c>
      <c r="AZ75" s="218">
        <v>30.869999999999997</v>
      </c>
      <c r="BA75" s="207">
        <f t="shared" si="61"/>
        <v>0.47</v>
      </c>
      <c r="BB75" s="79">
        <f t="shared" si="71"/>
        <v>25.137</v>
      </c>
      <c r="BC75" s="79">
        <f t="shared" si="71"/>
        <v>29.326499999999996</v>
      </c>
      <c r="BD75" s="16">
        <f t="shared" si="62"/>
        <v>0.39649999999999985</v>
      </c>
      <c r="BF75" s="380" t="s">
        <v>387</v>
      </c>
      <c r="BG75" s="381"/>
      <c r="BH75" s="381"/>
      <c r="BI75" s="381"/>
      <c r="BJ75" s="381"/>
      <c r="BK75" s="381"/>
      <c r="BL75" s="381"/>
      <c r="BM75" s="382"/>
      <c r="BO75" s="82">
        <v>16</v>
      </c>
      <c r="BP75" s="82">
        <v>20</v>
      </c>
      <c r="BQ75" s="220">
        <v>21.6</v>
      </c>
      <c r="BR75" s="220">
        <v>27</v>
      </c>
      <c r="BS75" s="286">
        <f t="shared" si="0"/>
        <v>0.3500000000000001</v>
      </c>
      <c r="BT75" s="82">
        <f t="shared" si="72"/>
        <v>21.276</v>
      </c>
      <c r="BU75" s="82">
        <f t="shared" si="72"/>
        <v>26.595</v>
      </c>
      <c r="BV75" s="16">
        <f t="shared" si="53"/>
        <v>0.32974999999999977</v>
      </c>
      <c r="BX75" s="84">
        <v>19.25</v>
      </c>
      <c r="BY75" s="84">
        <v>25</v>
      </c>
      <c r="BZ75" s="221">
        <v>26.68</v>
      </c>
      <c r="CA75" s="221">
        <v>34.75</v>
      </c>
      <c r="CB75" s="207">
        <f t="shared" si="1"/>
        <v>0.3882485875706214</v>
      </c>
      <c r="CC75" s="84">
        <f t="shared" si="73"/>
        <v>26.4132</v>
      </c>
      <c r="CD75" s="84">
        <f t="shared" si="73"/>
        <v>34.4025</v>
      </c>
      <c r="CE75" s="16">
        <f t="shared" si="54"/>
        <v>0.37436610169491535</v>
      </c>
      <c r="CG75" s="258">
        <v>17</v>
      </c>
      <c r="CH75" s="258">
        <v>20</v>
      </c>
      <c r="CI75" s="222">
        <v>23.035</v>
      </c>
      <c r="CJ75" s="222">
        <v>27.1</v>
      </c>
      <c r="CK75" s="207">
        <f t="shared" si="24"/>
        <v>0.3550000000000002</v>
      </c>
      <c r="CL75" s="85">
        <f t="shared" si="74"/>
        <v>22.689475</v>
      </c>
      <c r="CM75" s="85">
        <f t="shared" si="74"/>
        <v>26.6935</v>
      </c>
      <c r="CN75" s="16">
        <f t="shared" si="55"/>
        <v>0.33467500000000006</v>
      </c>
      <c r="CP75" s="208">
        <v>15.400000000000002</v>
      </c>
      <c r="CQ75" s="208">
        <v>26.162499999999998</v>
      </c>
      <c r="CR75" s="208">
        <v>21.560000000000002</v>
      </c>
      <c r="CS75" s="208">
        <v>35.319375</v>
      </c>
      <c r="CT75" s="207">
        <v>0.35</v>
      </c>
      <c r="CV75" s="87">
        <v>22</v>
      </c>
      <c r="CW75" s="87">
        <v>28</v>
      </c>
      <c r="CX75" s="87">
        <f t="shared" si="75"/>
        <v>29.040000000000003</v>
      </c>
      <c r="CY75" s="87">
        <f t="shared" si="75"/>
        <v>36.96</v>
      </c>
      <c r="CZ75" s="16">
        <f t="shared" si="63"/>
        <v>0.32000000000000006</v>
      </c>
      <c r="DA75" s="87">
        <f t="shared" si="76"/>
        <v>27.588</v>
      </c>
      <c r="DB75" s="87">
        <f t="shared" si="76"/>
        <v>35.112</v>
      </c>
      <c r="DC75" s="16">
        <f t="shared" si="64"/>
        <v>0.254</v>
      </c>
    </row>
    <row r="76" spans="1:107" ht="14.25">
      <c r="A76" s="3" t="s">
        <v>105</v>
      </c>
      <c r="B76" s="67"/>
      <c r="C76" s="67"/>
      <c r="D76" s="67"/>
      <c r="E76" s="67"/>
      <c r="F76" s="16"/>
      <c r="H76" s="70">
        <v>11</v>
      </c>
      <c r="I76" s="70">
        <v>15</v>
      </c>
      <c r="J76" s="209">
        <f t="shared" si="67"/>
        <v>14.74</v>
      </c>
      <c r="K76" s="209">
        <f t="shared" si="67"/>
        <v>20.1</v>
      </c>
      <c r="L76" s="207">
        <v>0.34</v>
      </c>
      <c r="M76" s="70">
        <f t="shared" si="68"/>
        <v>14.5189</v>
      </c>
      <c r="N76" s="70">
        <f t="shared" si="68"/>
        <v>19.7985</v>
      </c>
      <c r="O76" s="16">
        <f t="shared" si="52"/>
        <v>0.3199000000000001</v>
      </c>
      <c r="Q76" s="69">
        <v>16</v>
      </c>
      <c r="R76" s="69">
        <v>25</v>
      </c>
      <c r="S76" s="214">
        <v>21.59</v>
      </c>
      <c r="T76" s="214">
        <v>33.74</v>
      </c>
      <c r="U76" s="207">
        <v>0.3495</v>
      </c>
      <c r="V76" s="69">
        <f t="shared" si="56"/>
        <v>21.432000000000002</v>
      </c>
      <c r="W76" s="69">
        <f t="shared" si="57"/>
        <v>33.4875</v>
      </c>
      <c r="X76" s="16">
        <v>0.3395</v>
      </c>
      <c r="Z76" s="215">
        <v>26.3925</v>
      </c>
      <c r="AA76" s="215">
        <v>38.329499999999996</v>
      </c>
      <c r="AB76" s="216">
        <v>35.54898798359966</v>
      </c>
      <c r="AC76" s="215">
        <v>51.385893227502095</v>
      </c>
      <c r="AD76" s="207">
        <v>0.3432</v>
      </c>
      <c r="AE76" s="257">
        <v>12</v>
      </c>
      <c r="AF76" s="257">
        <v>38.329499999999996</v>
      </c>
      <c r="AG76" s="215">
        <f t="shared" si="58"/>
        <v>16.1184</v>
      </c>
      <c r="AH76" s="215">
        <v>51.385893227502095</v>
      </c>
      <c r="AI76" s="207">
        <f t="shared" si="59"/>
        <v>0.341247046513518</v>
      </c>
      <c r="AJ76" s="72">
        <f t="shared" si="69"/>
        <v>15.31248</v>
      </c>
      <c r="AK76" s="72">
        <f t="shared" si="69"/>
        <v>48.81659856612699</v>
      </c>
      <c r="AL76" s="16">
        <f t="shared" si="65"/>
        <v>0.2741846941878421</v>
      </c>
      <c r="AN76" s="78">
        <v>10</v>
      </c>
      <c r="AO76" s="78">
        <v>12</v>
      </c>
      <c r="AP76" s="217">
        <v>13.6</v>
      </c>
      <c r="AQ76" s="217">
        <v>16.32</v>
      </c>
      <c r="AR76" s="207">
        <v>0.36</v>
      </c>
      <c r="AS76" s="78">
        <f t="shared" si="70"/>
        <v>13.26</v>
      </c>
      <c r="AT76" s="78">
        <f t="shared" si="70"/>
        <v>15.912</v>
      </c>
      <c r="AU76" s="16">
        <f t="shared" si="60"/>
        <v>0.32600000000000007</v>
      </c>
      <c r="AW76" s="79">
        <v>11</v>
      </c>
      <c r="AX76" s="79">
        <v>14.5</v>
      </c>
      <c r="AY76" s="218">
        <v>16.17</v>
      </c>
      <c r="AZ76" s="218">
        <v>21.31</v>
      </c>
      <c r="BA76" s="207">
        <f t="shared" si="61"/>
        <v>0.4698039215686276</v>
      </c>
      <c r="BB76" s="79">
        <f t="shared" si="71"/>
        <v>15.361500000000001</v>
      </c>
      <c r="BC76" s="79">
        <f t="shared" si="71"/>
        <v>20.2445</v>
      </c>
      <c r="BD76" s="16">
        <f t="shared" si="62"/>
        <v>0.39631372549019606</v>
      </c>
      <c r="BF76" s="380" t="s">
        <v>387</v>
      </c>
      <c r="BG76" s="381"/>
      <c r="BH76" s="381"/>
      <c r="BI76" s="381"/>
      <c r="BJ76" s="381"/>
      <c r="BK76" s="381"/>
      <c r="BL76" s="381"/>
      <c r="BM76" s="382"/>
      <c r="BO76" s="82">
        <v>14</v>
      </c>
      <c r="BP76" s="82">
        <v>19</v>
      </c>
      <c r="BQ76" s="220">
        <v>18.9</v>
      </c>
      <c r="BR76" s="220">
        <v>25.65</v>
      </c>
      <c r="BS76" s="286">
        <f t="shared" si="0"/>
        <v>0.34999999999999987</v>
      </c>
      <c r="BT76" s="82">
        <f t="shared" si="72"/>
        <v>18.6165</v>
      </c>
      <c r="BU76" s="82">
        <f t="shared" si="72"/>
        <v>25.265249999999998</v>
      </c>
      <c r="BV76" s="16">
        <f t="shared" si="53"/>
        <v>0.32975</v>
      </c>
      <c r="BX76" s="84">
        <v>11.6</v>
      </c>
      <c r="BY76" s="84">
        <v>18</v>
      </c>
      <c r="BZ76" s="221">
        <v>16.12</v>
      </c>
      <c r="CA76" s="221">
        <v>25.02</v>
      </c>
      <c r="CB76" s="207">
        <f t="shared" si="1"/>
        <v>0.3898648648648648</v>
      </c>
      <c r="CC76" s="84">
        <f t="shared" si="73"/>
        <v>15.9588</v>
      </c>
      <c r="CD76" s="84">
        <f t="shared" si="73"/>
        <v>24.7698</v>
      </c>
      <c r="CE76" s="16">
        <f t="shared" si="54"/>
        <v>0.37596621621621606</v>
      </c>
      <c r="CG76" s="258">
        <v>10.5</v>
      </c>
      <c r="CH76" s="258">
        <v>13</v>
      </c>
      <c r="CI76" s="222">
        <v>14.2275</v>
      </c>
      <c r="CJ76" s="222">
        <v>17.615</v>
      </c>
      <c r="CK76" s="207">
        <f t="shared" si="24"/>
        <v>0.355</v>
      </c>
      <c r="CL76" s="85">
        <f t="shared" si="74"/>
        <v>14.014087499999999</v>
      </c>
      <c r="CM76" s="85">
        <f t="shared" si="74"/>
        <v>17.350775</v>
      </c>
      <c r="CN76" s="16">
        <f t="shared" si="55"/>
        <v>0.33467499999999983</v>
      </c>
      <c r="CP76" s="208"/>
      <c r="CQ76" s="208"/>
      <c r="CR76" s="208"/>
      <c r="CS76" s="208"/>
      <c r="CT76" s="207"/>
      <c r="CV76" s="87">
        <v>9</v>
      </c>
      <c r="CW76" s="87">
        <v>12</v>
      </c>
      <c r="CX76" s="87">
        <f t="shared" si="75"/>
        <v>11.88</v>
      </c>
      <c r="CY76" s="87">
        <f t="shared" si="75"/>
        <v>15.84</v>
      </c>
      <c r="CZ76" s="16">
        <f t="shared" si="63"/>
        <v>0.31999999999999984</v>
      </c>
      <c r="DA76" s="87">
        <f t="shared" si="76"/>
        <v>11.286000000000001</v>
      </c>
      <c r="DB76" s="87">
        <f t="shared" si="76"/>
        <v>15.048</v>
      </c>
      <c r="DC76" s="16">
        <f t="shared" si="64"/>
        <v>0.2540000000000002</v>
      </c>
    </row>
    <row r="77" spans="1:107" ht="14.25">
      <c r="A77" s="4" t="s">
        <v>405</v>
      </c>
      <c r="B77" s="354"/>
      <c r="C77" s="355"/>
      <c r="D77" s="355"/>
      <c r="E77" s="355"/>
      <c r="F77" s="356"/>
      <c r="H77" s="354"/>
      <c r="I77" s="355"/>
      <c r="J77" s="355"/>
      <c r="K77" s="355"/>
      <c r="L77" s="355"/>
      <c r="M77" s="355"/>
      <c r="N77" s="355"/>
      <c r="O77" s="356"/>
      <c r="Q77" s="354"/>
      <c r="R77" s="355"/>
      <c r="S77" s="355"/>
      <c r="T77" s="355"/>
      <c r="U77" s="355"/>
      <c r="V77" s="355"/>
      <c r="W77" s="355"/>
      <c r="X77" s="356"/>
      <c r="Z77" s="375"/>
      <c r="AA77" s="376"/>
      <c r="AB77" s="376"/>
      <c r="AC77" s="376"/>
      <c r="AD77" s="376"/>
      <c r="AE77" s="372"/>
      <c r="AF77" s="372"/>
      <c r="AG77" s="372"/>
      <c r="AH77" s="372"/>
      <c r="AI77" s="372"/>
      <c r="AJ77" s="354"/>
      <c r="AK77" s="355"/>
      <c r="AL77" s="355"/>
      <c r="AN77" s="354"/>
      <c r="AO77" s="355"/>
      <c r="AP77" s="355"/>
      <c r="AQ77" s="355"/>
      <c r="AR77" s="355"/>
      <c r="AS77" s="355"/>
      <c r="AT77" s="355"/>
      <c r="AU77" s="356"/>
      <c r="AW77" s="354"/>
      <c r="AX77" s="355"/>
      <c r="AY77" s="355"/>
      <c r="AZ77" s="355"/>
      <c r="BA77" s="355"/>
      <c r="BB77" s="355"/>
      <c r="BC77" s="355"/>
      <c r="BD77" s="356"/>
      <c r="BF77" s="354"/>
      <c r="BG77" s="355"/>
      <c r="BH77" s="355"/>
      <c r="BI77" s="355"/>
      <c r="BJ77" s="355"/>
      <c r="BK77" s="355"/>
      <c r="BL77" s="355"/>
      <c r="BM77" s="356"/>
      <c r="BO77" s="354"/>
      <c r="BP77" s="355"/>
      <c r="BQ77" s="355"/>
      <c r="BR77" s="355"/>
      <c r="BS77" s="355"/>
      <c r="BT77" s="355"/>
      <c r="BU77" s="355"/>
      <c r="BV77" s="356"/>
      <c r="BX77" s="354"/>
      <c r="BY77" s="355"/>
      <c r="BZ77" s="355"/>
      <c r="CA77" s="355"/>
      <c r="CB77" s="355"/>
      <c r="CC77" s="355"/>
      <c r="CD77" s="355"/>
      <c r="CE77" s="356"/>
      <c r="CG77" s="195"/>
      <c r="CH77" s="196"/>
      <c r="CI77" s="196"/>
      <c r="CJ77" s="196"/>
      <c r="CK77" s="196"/>
      <c r="CL77" s="204"/>
      <c r="CM77" s="204"/>
      <c r="CN77" s="194"/>
      <c r="CP77" s="375"/>
      <c r="CQ77" s="376"/>
      <c r="CR77" s="376"/>
      <c r="CS77" s="376"/>
      <c r="CT77" s="402"/>
      <c r="CV77" s="354"/>
      <c r="CW77" s="355"/>
      <c r="CX77" s="355"/>
      <c r="CY77" s="355"/>
      <c r="CZ77" s="355"/>
      <c r="DA77" s="355"/>
      <c r="DB77" s="355"/>
      <c r="DC77" s="356"/>
    </row>
    <row r="78" spans="1:107" ht="14.25">
      <c r="A78" s="3" t="s">
        <v>404</v>
      </c>
      <c r="B78" s="67"/>
      <c r="C78" s="67"/>
      <c r="D78" s="67"/>
      <c r="E78" s="67"/>
      <c r="F78" s="16"/>
      <c r="H78" s="70">
        <v>20</v>
      </c>
      <c r="I78" s="70">
        <v>25</v>
      </c>
      <c r="J78" s="70">
        <v>26.8</v>
      </c>
      <c r="K78" s="70">
        <v>33.5</v>
      </c>
      <c r="L78" s="16">
        <f>(J78+K78)/(H78+I78)-1</f>
        <v>0.33999999999999986</v>
      </c>
      <c r="M78" s="70">
        <v>26.8</v>
      </c>
      <c r="N78" s="70">
        <v>33.5</v>
      </c>
      <c r="O78" s="16">
        <f t="shared" si="52"/>
        <v>0.33999999999999986</v>
      </c>
      <c r="P78" s="260"/>
      <c r="Q78" s="69"/>
      <c r="R78" s="69"/>
      <c r="S78" s="69"/>
      <c r="T78" s="69"/>
      <c r="U78" s="16"/>
      <c r="V78" s="69"/>
      <c r="W78" s="69"/>
      <c r="X78" s="16"/>
      <c r="Z78" s="257"/>
      <c r="AA78" s="257"/>
      <c r="AB78" s="72"/>
      <c r="AC78" s="257"/>
      <c r="AD78" s="16"/>
      <c r="AE78" s="257"/>
      <c r="AF78" s="257"/>
      <c r="AG78" s="257"/>
      <c r="AH78" s="257"/>
      <c r="AI78" s="16"/>
      <c r="AJ78" s="72"/>
      <c r="AK78" s="72"/>
      <c r="AL78" s="16"/>
      <c r="AN78" s="78">
        <v>20</v>
      </c>
      <c r="AO78" s="78">
        <v>25</v>
      </c>
      <c r="AP78" s="78">
        <v>27.2</v>
      </c>
      <c r="AQ78" s="78">
        <v>34</v>
      </c>
      <c r="AR78" s="16">
        <f>(AP78+AQ78)/(AN78+AO78)-1</f>
        <v>0.3600000000000001</v>
      </c>
      <c r="AS78" s="78">
        <v>27.2</v>
      </c>
      <c r="AT78" s="78">
        <v>34</v>
      </c>
      <c r="AU78" s="16">
        <f>(AS78+AT78)/(AN78+AO78)-1</f>
        <v>0.3600000000000001</v>
      </c>
      <c r="AW78" s="79"/>
      <c r="AX78" s="79"/>
      <c r="AY78" s="79"/>
      <c r="AZ78" s="79"/>
      <c r="BA78" s="16"/>
      <c r="BB78" s="79"/>
      <c r="BC78" s="79"/>
      <c r="BD78" s="16"/>
      <c r="BF78" s="261">
        <v>19.5</v>
      </c>
      <c r="BG78" s="261">
        <v>24</v>
      </c>
      <c r="BH78" s="261">
        <v>27.885</v>
      </c>
      <c r="BI78" s="261">
        <v>34.32</v>
      </c>
      <c r="BJ78" s="16">
        <f>(BH78+BI78)/(BF78+BG78)-1</f>
        <v>0.42999999999999994</v>
      </c>
      <c r="BK78" s="261">
        <v>27.885</v>
      </c>
      <c r="BL78" s="261">
        <v>34.32</v>
      </c>
      <c r="BM78" s="16">
        <f>(BK78+BL78)/(BF78+BG78)-1</f>
        <v>0.42999999999999994</v>
      </c>
      <c r="BO78" s="82">
        <v>38.5</v>
      </c>
      <c r="BP78" s="82">
        <v>41</v>
      </c>
      <c r="BQ78" s="82">
        <v>60</v>
      </c>
      <c r="BR78" s="82">
        <v>65</v>
      </c>
      <c r="BS78" s="287">
        <f>(BQ78+BR78)/(BO78+BP78)-1</f>
        <v>0.5723270440251573</v>
      </c>
      <c r="BT78" s="82">
        <v>60</v>
      </c>
      <c r="BU78" s="82">
        <v>65</v>
      </c>
      <c r="BV78" s="16">
        <f t="shared" si="53"/>
        <v>0.5723270440251573</v>
      </c>
      <c r="BX78" s="84">
        <v>21.93</v>
      </c>
      <c r="BY78" s="84">
        <v>27.75</v>
      </c>
      <c r="BZ78" s="84">
        <v>30.7</v>
      </c>
      <c r="CA78" s="84">
        <v>38.85</v>
      </c>
      <c r="CB78" s="16">
        <f>(BZ78+CA78)/(BX78+BY78)-1</f>
        <v>0.3999597423510466</v>
      </c>
      <c r="CC78" s="84">
        <v>30.7</v>
      </c>
      <c r="CD78" s="84">
        <v>38.85</v>
      </c>
      <c r="CE78" s="16">
        <f t="shared" si="54"/>
        <v>0.3999597423510466</v>
      </c>
      <c r="CG78" s="258">
        <v>21.15</v>
      </c>
      <c r="CH78" s="258">
        <v>28.19</v>
      </c>
      <c r="CI78" s="258">
        <v>28.66</v>
      </c>
      <c r="CJ78" s="258">
        <v>38.2</v>
      </c>
      <c r="CK78" s="16">
        <f>(CI78+CJ78)/(CG78+CH78)-1</f>
        <v>0.355087150385083</v>
      </c>
      <c r="CL78" s="258">
        <v>28.66</v>
      </c>
      <c r="CM78" s="258">
        <v>38.2</v>
      </c>
      <c r="CN78" s="16">
        <f t="shared" si="55"/>
        <v>0.355087150385083</v>
      </c>
      <c r="CP78" s="259"/>
      <c r="CQ78" s="259"/>
      <c r="CR78" s="259"/>
      <c r="CS78" s="259"/>
      <c r="CT78" s="16"/>
      <c r="CV78" s="87">
        <v>25</v>
      </c>
      <c r="CW78" s="87">
        <v>29</v>
      </c>
      <c r="CX78" s="87">
        <v>33</v>
      </c>
      <c r="CY78" s="87">
        <v>38.28</v>
      </c>
      <c r="CZ78" s="16">
        <f>(CX78+CY78)/(CV78+CW78)-1</f>
        <v>0.32000000000000006</v>
      </c>
      <c r="DA78" s="87">
        <v>33</v>
      </c>
      <c r="DB78" s="87">
        <v>38.28</v>
      </c>
      <c r="DC78" s="16">
        <f t="shared" si="64"/>
        <v>0.32000000000000006</v>
      </c>
    </row>
    <row r="79" spans="1:107" ht="14.25">
      <c r="A79" s="3" t="s">
        <v>406</v>
      </c>
      <c r="B79" s="67"/>
      <c r="C79" s="67"/>
      <c r="D79" s="67"/>
      <c r="E79" s="67"/>
      <c r="F79" s="16"/>
      <c r="H79" s="70">
        <v>22</v>
      </c>
      <c r="I79" s="70">
        <v>27</v>
      </c>
      <c r="J79" s="70">
        <v>29.48</v>
      </c>
      <c r="K79" s="70">
        <v>36.18</v>
      </c>
      <c r="L79" s="16">
        <f>(J79+K79)/(H79+I79)-1</f>
        <v>0.33999999999999986</v>
      </c>
      <c r="M79" s="70">
        <v>29.48</v>
      </c>
      <c r="N79" s="70">
        <v>36.18</v>
      </c>
      <c r="O79" s="16">
        <f t="shared" si="52"/>
        <v>0.33999999999999986</v>
      </c>
      <c r="Q79" s="69"/>
      <c r="R79" s="69"/>
      <c r="S79" s="69"/>
      <c r="T79" s="69"/>
      <c r="U79" s="16"/>
      <c r="V79" s="69"/>
      <c r="W79" s="69"/>
      <c r="X79" s="16"/>
      <c r="Z79" s="257"/>
      <c r="AA79" s="257"/>
      <c r="AB79" s="72"/>
      <c r="AC79" s="257"/>
      <c r="AD79" s="16"/>
      <c r="AE79" s="257"/>
      <c r="AF79" s="257"/>
      <c r="AG79" s="257"/>
      <c r="AH79" s="257"/>
      <c r="AI79" s="16"/>
      <c r="AJ79" s="72"/>
      <c r="AK79" s="72"/>
      <c r="AL79" s="16"/>
      <c r="AN79" s="78">
        <v>20</v>
      </c>
      <c r="AO79" s="78">
        <v>25</v>
      </c>
      <c r="AP79" s="78">
        <v>27.2</v>
      </c>
      <c r="AQ79" s="78">
        <v>34</v>
      </c>
      <c r="AR79" s="16">
        <f>(AP79+AQ79)/(AN79+AO79)-1</f>
        <v>0.3600000000000001</v>
      </c>
      <c r="AS79" s="78">
        <v>27.2</v>
      </c>
      <c r="AT79" s="78">
        <v>34</v>
      </c>
      <c r="AU79" s="16">
        <f>(AS79+AT79)/(AN79+AO79)-1</f>
        <v>0.3600000000000001</v>
      </c>
      <c r="AW79" s="79"/>
      <c r="AX79" s="79"/>
      <c r="AY79" s="79"/>
      <c r="AZ79" s="79"/>
      <c r="BA79" s="16"/>
      <c r="BB79" s="79"/>
      <c r="BC79" s="79"/>
      <c r="BD79" s="16"/>
      <c r="BF79" s="261">
        <v>19.5</v>
      </c>
      <c r="BG79" s="261">
        <v>24</v>
      </c>
      <c r="BH79" s="261">
        <v>27.885</v>
      </c>
      <c r="BI79" s="261">
        <v>34.32</v>
      </c>
      <c r="BJ79" s="16">
        <f>(BH79+BI79)/(BF79+BG79)-1</f>
        <v>0.42999999999999994</v>
      </c>
      <c r="BK79" s="261">
        <v>27.885</v>
      </c>
      <c r="BL79" s="261">
        <v>34.32</v>
      </c>
      <c r="BM79" s="16">
        <f>(BK79+BL79)/(BF79+BG79)-1</f>
        <v>0.42999999999999994</v>
      </c>
      <c r="BO79" s="82">
        <v>41</v>
      </c>
      <c r="BP79" s="82">
        <v>43.25</v>
      </c>
      <c r="BQ79" s="82">
        <v>65</v>
      </c>
      <c r="BR79" s="82">
        <v>67.5</v>
      </c>
      <c r="BS79" s="287">
        <f>(BQ79+BR79)/(BO79+BP79)-1</f>
        <v>0.572700296735905</v>
      </c>
      <c r="BT79" s="82">
        <v>65</v>
      </c>
      <c r="BU79" s="82">
        <v>67.5</v>
      </c>
      <c r="BV79" s="16">
        <f t="shared" si="53"/>
        <v>0.572700296735905</v>
      </c>
      <c r="BX79" s="84">
        <v>20.32</v>
      </c>
      <c r="BY79" s="84">
        <v>33.58</v>
      </c>
      <c r="BZ79" s="84">
        <v>28.45</v>
      </c>
      <c r="CA79" s="84">
        <v>47</v>
      </c>
      <c r="CB79" s="16">
        <f>(BZ79+CA79)/(BX79+BY79)-1</f>
        <v>0.3998144712430427</v>
      </c>
      <c r="CC79" s="84">
        <v>28.45</v>
      </c>
      <c r="CD79" s="84">
        <v>47</v>
      </c>
      <c r="CE79" s="16">
        <f t="shared" si="54"/>
        <v>0.3998144712430427</v>
      </c>
      <c r="CG79" s="258">
        <v>21.15</v>
      </c>
      <c r="CH79" s="258">
        <v>28.19</v>
      </c>
      <c r="CI79" s="258">
        <v>28.66</v>
      </c>
      <c r="CJ79" s="258">
        <v>38.2</v>
      </c>
      <c r="CK79" s="16">
        <f>(CI79+CJ79)/(CG79+CH79)-1</f>
        <v>0.355087150385083</v>
      </c>
      <c r="CL79" s="258">
        <v>28.66</v>
      </c>
      <c r="CM79" s="258">
        <v>38.2</v>
      </c>
      <c r="CN79" s="16">
        <f>(CL79+CM79)/(CG79+CH79)-1</f>
        <v>0.355087150385083</v>
      </c>
      <c r="CP79" s="259"/>
      <c r="CQ79" s="259"/>
      <c r="CR79" s="259"/>
      <c r="CS79" s="259"/>
      <c r="CT79" s="16"/>
      <c r="CV79" s="87">
        <v>25</v>
      </c>
      <c r="CW79" s="87">
        <v>29</v>
      </c>
      <c r="CX79" s="87">
        <v>33</v>
      </c>
      <c r="CY79" s="87">
        <v>38.28</v>
      </c>
      <c r="CZ79" s="16">
        <f>(CX79+CY79)/(CV79+CW79)-1</f>
        <v>0.32000000000000006</v>
      </c>
      <c r="DA79" s="87">
        <v>33</v>
      </c>
      <c r="DB79" s="87">
        <v>38.28</v>
      </c>
      <c r="DC79" s="16">
        <f>(DA79+DB79)/(CV79+CW79)-1</f>
        <v>0.32000000000000006</v>
      </c>
    </row>
    <row r="80" spans="1:107" ht="14.25">
      <c r="A80" s="3" t="s">
        <v>407</v>
      </c>
      <c r="B80" s="67"/>
      <c r="C80" s="67"/>
      <c r="D80" s="67"/>
      <c r="E80" s="67"/>
      <c r="F80" s="16"/>
      <c r="H80" s="70">
        <v>20</v>
      </c>
      <c r="I80" s="70">
        <v>25</v>
      </c>
      <c r="J80" s="70">
        <v>26.8</v>
      </c>
      <c r="K80" s="70">
        <v>33.5</v>
      </c>
      <c r="L80" s="16">
        <f>(J80+K80)/(H80+I80)-1</f>
        <v>0.33999999999999986</v>
      </c>
      <c r="M80" s="70">
        <v>26.8</v>
      </c>
      <c r="N80" s="70">
        <v>33.5</v>
      </c>
      <c r="O80" s="16">
        <f t="shared" si="52"/>
        <v>0.33999999999999986</v>
      </c>
      <c r="Q80" s="69"/>
      <c r="R80" s="69"/>
      <c r="S80" s="69"/>
      <c r="T80" s="69"/>
      <c r="U80" s="16"/>
      <c r="V80" s="69"/>
      <c r="W80" s="69"/>
      <c r="X80" s="16"/>
      <c r="Z80" s="257"/>
      <c r="AA80" s="257"/>
      <c r="AB80" s="72"/>
      <c r="AC80" s="257"/>
      <c r="AD80" s="16"/>
      <c r="AE80" s="257"/>
      <c r="AF80" s="257"/>
      <c r="AG80" s="257"/>
      <c r="AH80" s="257"/>
      <c r="AI80" s="16"/>
      <c r="AJ80" s="72"/>
      <c r="AK80" s="72"/>
      <c r="AL80" s="16"/>
      <c r="AN80" s="78">
        <v>20</v>
      </c>
      <c r="AO80" s="78">
        <v>25</v>
      </c>
      <c r="AP80" s="78">
        <v>27.2</v>
      </c>
      <c r="AQ80" s="78">
        <v>34</v>
      </c>
      <c r="AR80" s="16">
        <f>(AP80+AQ80)/(AN80+AO80)-1</f>
        <v>0.3600000000000001</v>
      </c>
      <c r="AS80" s="78">
        <v>27.2</v>
      </c>
      <c r="AT80" s="78">
        <v>34</v>
      </c>
      <c r="AU80" s="16">
        <f>(AS80+AT80)/(AN80+AO80)-1</f>
        <v>0.3600000000000001</v>
      </c>
      <c r="AW80" s="79"/>
      <c r="AX80" s="79"/>
      <c r="AY80" s="79"/>
      <c r="AZ80" s="79"/>
      <c r="BA80" s="16"/>
      <c r="BB80" s="79"/>
      <c r="BC80" s="79"/>
      <c r="BD80" s="16"/>
      <c r="BF80" s="261">
        <v>19.5</v>
      </c>
      <c r="BG80" s="261">
        <v>24</v>
      </c>
      <c r="BH80" s="261">
        <v>27.885</v>
      </c>
      <c r="BI80" s="261">
        <v>34.32</v>
      </c>
      <c r="BJ80" s="16">
        <f>(BH80+BI80)/(BF80+BG80)-1</f>
        <v>0.42999999999999994</v>
      </c>
      <c r="BK80" s="261">
        <v>27.885</v>
      </c>
      <c r="BL80" s="261">
        <v>34.32</v>
      </c>
      <c r="BM80" s="16">
        <f>(BK80+BL80)/(BF80+BG80)-1</f>
        <v>0.42999999999999994</v>
      </c>
      <c r="BO80" s="82">
        <v>43.25</v>
      </c>
      <c r="BP80" s="82">
        <v>45.75</v>
      </c>
      <c r="BQ80" s="82">
        <v>67.5</v>
      </c>
      <c r="BR80" s="82">
        <v>71.25</v>
      </c>
      <c r="BS80" s="287">
        <f>(BQ80+BR80)/(BO80+BP80)-1</f>
        <v>0.5589887640449438</v>
      </c>
      <c r="BT80" s="82">
        <v>67.5</v>
      </c>
      <c r="BU80" s="82">
        <v>71.25</v>
      </c>
      <c r="BV80" s="16">
        <f t="shared" si="53"/>
        <v>0.5589887640449438</v>
      </c>
      <c r="BX80" s="84">
        <v>21.75</v>
      </c>
      <c r="BY80" s="84">
        <v>38</v>
      </c>
      <c r="BZ80" s="84">
        <v>30.45</v>
      </c>
      <c r="CA80" s="84">
        <v>53.2</v>
      </c>
      <c r="CB80" s="16">
        <f>(BZ80+CA80)/(BX80+BY80)-1</f>
        <v>0.40000000000000013</v>
      </c>
      <c r="CC80" s="84">
        <v>30.45</v>
      </c>
      <c r="CD80" s="84">
        <v>53.2</v>
      </c>
      <c r="CE80" s="16">
        <f t="shared" si="54"/>
        <v>0.40000000000000013</v>
      </c>
      <c r="CG80" s="258">
        <v>21.15</v>
      </c>
      <c r="CH80" s="258">
        <v>28.19</v>
      </c>
      <c r="CI80" s="258">
        <v>28.66</v>
      </c>
      <c r="CJ80" s="258">
        <v>38.2</v>
      </c>
      <c r="CK80" s="16">
        <f>(CI80+CJ80)/(CG80+CH80)-1</f>
        <v>0.355087150385083</v>
      </c>
      <c r="CL80" s="258">
        <v>28.66</v>
      </c>
      <c r="CM80" s="258">
        <v>38.2</v>
      </c>
      <c r="CN80" s="16">
        <f>(CL80+CM80)/(CG80+CH80)-1</f>
        <v>0.355087150385083</v>
      </c>
      <c r="CP80" s="259"/>
      <c r="CQ80" s="259"/>
      <c r="CR80" s="259"/>
      <c r="CS80" s="259"/>
      <c r="CT80" s="16"/>
      <c r="CV80" s="87">
        <v>25</v>
      </c>
      <c r="CW80" s="87">
        <v>29</v>
      </c>
      <c r="CX80" s="87">
        <v>33</v>
      </c>
      <c r="CY80" s="87">
        <v>38.28</v>
      </c>
      <c r="CZ80" s="16">
        <f>(CX80+CY80)/(CV80+CW80)-1</f>
        <v>0.32000000000000006</v>
      </c>
      <c r="DA80" s="87">
        <v>33</v>
      </c>
      <c r="DB80" s="87">
        <v>38.28</v>
      </c>
      <c r="DC80" s="16">
        <f>(DA80+DB80)/(CV80+CW80)-1</f>
        <v>0.32000000000000006</v>
      </c>
    </row>
    <row r="81" spans="1:107" ht="14.25">
      <c r="A81" s="4" t="s">
        <v>106</v>
      </c>
      <c r="B81" s="354"/>
      <c r="C81" s="355"/>
      <c r="D81" s="355"/>
      <c r="E81" s="355"/>
      <c r="F81" s="356"/>
      <c r="H81" s="354"/>
      <c r="I81" s="355"/>
      <c r="J81" s="355"/>
      <c r="K81" s="355"/>
      <c r="L81" s="355"/>
      <c r="M81" s="355"/>
      <c r="N81" s="355"/>
      <c r="O81" s="356"/>
      <c r="Q81" s="354"/>
      <c r="R81" s="355"/>
      <c r="S81" s="355"/>
      <c r="T81" s="355"/>
      <c r="U81" s="355"/>
      <c r="V81" s="355"/>
      <c r="W81" s="355"/>
      <c r="X81" s="356"/>
      <c r="Z81" s="375"/>
      <c r="AA81" s="376"/>
      <c r="AB81" s="376"/>
      <c r="AC81" s="376"/>
      <c r="AD81" s="376"/>
      <c r="AE81" s="372"/>
      <c r="AF81" s="372"/>
      <c r="AG81" s="372"/>
      <c r="AH81" s="372"/>
      <c r="AI81" s="372"/>
      <c r="AJ81" s="204"/>
      <c r="AK81" s="204"/>
      <c r="AL81" s="194"/>
      <c r="AN81" s="354"/>
      <c r="AO81" s="355"/>
      <c r="AP81" s="355"/>
      <c r="AQ81" s="355"/>
      <c r="AR81" s="355"/>
      <c r="AS81" s="355"/>
      <c r="AT81" s="355"/>
      <c r="AU81" s="356"/>
      <c r="AW81" s="354"/>
      <c r="AX81" s="355"/>
      <c r="AY81" s="355"/>
      <c r="AZ81" s="355"/>
      <c r="BA81" s="355"/>
      <c r="BB81" s="355"/>
      <c r="BC81" s="355"/>
      <c r="BD81" s="356"/>
      <c r="BF81" s="354"/>
      <c r="BG81" s="355"/>
      <c r="BH81" s="355"/>
      <c r="BI81" s="355"/>
      <c r="BJ81" s="355"/>
      <c r="BK81" s="355"/>
      <c r="BL81" s="355"/>
      <c r="BM81" s="356"/>
      <c r="BO81" s="354"/>
      <c r="BP81" s="355"/>
      <c r="BQ81" s="355"/>
      <c r="BR81" s="355"/>
      <c r="BS81" s="355"/>
      <c r="BT81" s="355"/>
      <c r="BU81" s="355"/>
      <c r="BV81" s="356"/>
      <c r="BX81" s="354"/>
      <c r="BY81" s="355"/>
      <c r="BZ81" s="355"/>
      <c r="CA81" s="355"/>
      <c r="CB81" s="355"/>
      <c r="CC81" s="355"/>
      <c r="CD81" s="355"/>
      <c r="CE81" s="356"/>
      <c r="CG81" s="195"/>
      <c r="CH81" s="196"/>
      <c r="CI81" s="196"/>
      <c r="CJ81" s="196"/>
      <c r="CK81" s="196"/>
      <c r="CL81" s="206"/>
      <c r="CM81" s="206"/>
      <c r="CN81" s="197"/>
      <c r="CP81" s="375"/>
      <c r="CQ81" s="376"/>
      <c r="CR81" s="376"/>
      <c r="CS81" s="376"/>
      <c r="CT81" s="402"/>
      <c r="CV81" s="354"/>
      <c r="CW81" s="355"/>
      <c r="CX81" s="355"/>
      <c r="CY81" s="355"/>
      <c r="CZ81" s="355"/>
      <c r="DA81" s="355"/>
      <c r="DB81" s="355"/>
      <c r="DC81" s="356"/>
    </row>
    <row r="82" spans="1:107" ht="14.25">
      <c r="A82" s="3" t="s">
        <v>107</v>
      </c>
      <c r="B82" s="67"/>
      <c r="C82" s="67"/>
      <c r="D82" s="67"/>
      <c r="E82" s="67"/>
      <c r="F82" s="16"/>
      <c r="H82" s="70">
        <v>14.5</v>
      </c>
      <c r="I82" s="70">
        <v>19.5</v>
      </c>
      <c r="J82" s="209">
        <f aca="true" t="shared" si="78" ref="J82:K89">H82*1.34</f>
        <v>19.43</v>
      </c>
      <c r="K82" s="209">
        <f t="shared" si="78"/>
        <v>26.130000000000003</v>
      </c>
      <c r="L82" s="207">
        <v>0.34</v>
      </c>
      <c r="M82" s="70">
        <f aca="true" t="shared" si="79" ref="M82:N89">J82-(J82*0.015)</f>
        <v>19.13855</v>
      </c>
      <c r="N82" s="70">
        <f t="shared" si="79"/>
        <v>25.73805</v>
      </c>
      <c r="O82" s="16">
        <f aca="true" t="shared" si="80" ref="O82:O89">(M82+N82)/(H82+I82)-1</f>
        <v>0.31989999999999985</v>
      </c>
      <c r="Q82" s="69">
        <v>13.5</v>
      </c>
      <c r="R82" s="69">
        <v>20</v>
      </c>
      <c r="S82" s="214">
        <v>18.22</v>
      </c>
      <c r="T82" s="214">
        <v>26.99</v>
      </c>
      <c r="U82" s="207">
        <v>0.3496</v>
      </c>
      <c r="V82" s="69">
        <f aca="true" t="shared" si="81" ref="V82:V89">Q82+(Q82*X82)</f>
        <v>18.08325</v>
      </c>
      <c r="W82" s="69">
        <f aca="true" t="shared" si="82" ref="W82:W89">R82+(R82*X82)</f>
        <v>26.79</v>
      </c>
      <c r="X82" s="16">
        <v>0.3395</v>
      </c>
      <c r="Z82" s="215">
        <v>23.115</v>
      </c>
      <c r="AA82" s="215">
        <v>33.58</v>
      </c>
      <c r="AB82" s="215">
        <v>31.200704751892342</v>
      </c>
      <c r="AC82" s="215">
        <v>45.08469682506307</v>
      </c>
      <c r="AD82" s="207">
        <v>0.3455</v>
      </c>
      <c r="AE82" s="257">
        <v>14</v>
      </c>
      <c r="AF82" s="257">
        <v>33.58</v>
      </c>
      <c r="AG82" s="215">
        <f aca="true" t="shared" si="83" ref="AG82:AG89">(AE82*AD82)+AE82</f>
        <v>18.837</v>
      </c>
      <c r="AH82" s="215">
        <v>45.08469682506307</v>
      </c>
      <c r="AI82" s="207">
        <f aca="true" t="shared" si="84" ref="AI82:AI89">((AG82+AH82)/(AE82+AF82)-1)</f>
        <v>0.3434572682863193</v>
      </c>
      <c r="AJ82" s="72">
        <f aca="true" t="shared" si="85" ref="AJ82:AK89">AG82-(AG82*0.05)</f>
        <v>17.89515</v>
      </c>
      <c r="AK82" s="72">
        <f t="shared" si="85"/>
        <v>42.83046198380992</v>
      </c>
      <c r="AL82" s="16">
        <f aca="true" t="shared" si="86" ref="AL82:AL89">(AJ82+AK82)/(AE82+AF82)-1</f>
        <v>0.27628440487200345</v>
      </c>
      <c r="AN82" s="78">
        <v>10</v>
      </c>
      <c r="AO82" s="78">
        <v>12</v>
      </c>
      <c r="AP82" s="217">
        <v>13.6</v>
      </c>
      <c r="AQ82" s="217">
        <v>16.32</v>
      </c>
      <c r="AR82" s="207">
        <v>0.36</v>
      </c>
      <c r="AS82" s="78">
        <f aca="true" t="shared" si="87" ref="AS82:AT89">AP82-(AP82*0.025)</f>
        <v>13.26</v>
      </c>
      <c r="AT82" s="78">
        <f t="shared" si="87"/>
        <v>15.912</v>
      </c>
      <c r="AU82" s="16">
        <f aca="true" t="shared" si="88" ref="AU82:AU89">(AS82+AT82)/(AN82+AO82)-1</f>
        <v>0.32600000000000007</v>
      </c>
      <c r="AW82" s="377" t="s">
        <v>387</v>
      </c>
      <c r="AX82" s="378"/>
      <c r="AY82" s="378"/>
      <c r="AZ82" s="378"/>
      <c r="BA82" s="378"/>
      <c r="BB82" s="378"/>
      <c r="BC82" s="378"/>
      <c r="BD82" s="379"/>
      <c r="BF82" s="380" t="s">
        <v>387</v>
      </c>
      <c r="BG82" s="381"/>
      <c r="BH82" s="381"/>
      <c r="BI82" s="381"/>
      <c r="BJ82" s="381"/>
      <c r="BK82" s="381"/>
      <c r="BL82" s="381"/>
      <c r="BM82" s="382"/>
      <c r="BO82" s="82">
        <v>14</v>
      </c>
      <c r="BP82" s="82">
        <v>17</v>
      </c>
      <c r="BQ82" s="220">
        <v>18.9</v>
      </c>
      <c r="BR82" s="220">
        <v>22.95</v>
      </c>
      <c r="BS82" s="286">
        <f aca="true" t="shared" si="89" ref="BS82:BS89">((BQ82+BR82)/(BO82+BP82)-1)</f>
        <v>0.34999999999999987</v>
      </c>
      <c r="BT82" s="82">
        <f aca="true" t="shared" si="90" ref="BT82:BU89">BQ82-(BQ82*0.015)</f>
        <v>18.6165</v>
      </c>
      <c r="BU82" s="82">
        <f t="shared" si="90"/>
        <v>22.60575</v>
      </c>
      <c r="BV82" s="16">
        <f aca="true" t="shared" si="91" ref="BV82:BV89">(BT82+BU82)/(BO82+BP82)-1</f>
        <v>0.32975</v>
      </c>
      <c r="BX82" s="84">
        <v>14.5</v>
      </c>
      <c r="BY82" s="84">
        <v>23</v>
      </c>
      <c r="BZ82" s="221">
        <v>20.15</v>
      </c>
      <c r="CA82" s="221">
        <v>31.97</v>
      </c>
      <c r="CB82" s="207">
        <f aca="true" t="shared" si="92" ref="CB82:CB89">((BZ82+CA82)/(BX82+BY82)-1)</f>
        <v>0.3898666666666666</v>
      </c>
      <c r="CC82" s="84">
        <f aca="true" t="shared" si="93" ref="CC82:CD89">BZ82-(BZ82*0.01)</f>
        <v>19.9485</v>
      </c>
      <c r="CD82" s="84">
        <f t="shared" si="93"/>
        <v>31.650299999999998</v>
      </c>
      <c r="CE82" s="16">
        <f aca="true" t="shared" si="94" ref="CE82:CE89">(CC82+CD82)/(BX82+BY82)-1</f>
        <v>0.37596799999999986</v>
      </c>
      <c r="CG82" s="258">
        <v>20</v>
      </c>
      <c r="CH82" s="258">
        <v>23</v>
      </c>
      <c r="CI82" s="222">
        <v>27.1</v>
      </c>
      <c r="CJ82" s="222">
        <v>31.165</v>
      </c>
      <c r="CK82" s="207">
        <f aca="true" t="shared" si="95" ref="CK82:CK89">((CI82+CJ82)/(CG82+CH82)-1)</f>
        <v>0.355</v>
      </c>
      <c r="CL82" s="85">
        <f aca="true" t="shared" si="96" ref="CL82:CM89">CI82-(CI82*0.015)</f>
        <v>26.6935</v>
      </c>
      <c r="CM82" s="85">
        <f t="shared" si="96"/>
        <v>30.697525</v>
      </c>
      <c r="CN82" s="16">
        <f aca="true" t="shared" si="97" ref="CN82:CN89">(CL82+CM82)/(CG82+CH82)-1</f>
        <v>0.33467500000000006</v>
      </c>
      <c r="CP82" s="208">
        <v>11.825000000000001</v>
      </c>
      <c r="CQ82" s="208">
        <v>27.807</v>
      </c>
      <c r="CR82" s="208">
        <v>16.555</v>
      </c>
      <c r="CS82" s="208">
        <v>38.92979999999999</v>
      </c>
      <c r="CT82" s="207">
        <v>0.4</v>
      </c>
      <c r="CV82" s="87">
        <v>14.5</v>
      </c>
      <c r="CW82" s="87">
        <v>18.5</v>
      </c>
      <c r="CX82" s="87">
        <f aca="true" t="shared" si="98" ref="CX82:CY89">CV82*1.32</f>
        <v>19.14</v>
      </c>
      <c r="CY82" s="87">
        <f t="shared" si="98"/>
        <v>24.42</v>
      </c>
      <c r="CZ82" s="16">
        <f aca="true" t="shared" si="99" ref="CZ82:CZ89">((CX82+CY82)/(CV82+CW82)-1)</f>
        <v>0.32000000000000006</v>
      </c>
      <c r="DA82" s="87">
        <f aca="true" t="shared" si="100" ref="DA82:DB89">CX82-(CX82*0.05)</f>
        <v>18.183</v>
      </c>
      <c r="DB82" s="87">
        <f t="shared" si="100"/>
        <v>23.199</v>
      </c>
      <c r="DC82" s="16">
        <f aca="true" t="shared" si="101" ref="DC82:DC89">(DA82+DB82)/(CV82+CW82)-1</f>
        <v>0.2540000000000002</v>
      </c>
    </row>
    <row r="83" spans="1:107" ht="14.25">
      <c r="A83" s="3" t="s">
        <v>108</v>
      </c>
      <c r="B83" s="67"/>
      <c r="C83" s="67"/>
      <c r="D83" s="67"/>
      <c r="E83" s="67"/>
      <c r="F83" s="16"/>
      <c r="H83" s="70">
        <v>19.5</v>
      </c>
      <c r="I83" s="70">
        <v>24.5</v>
      </c>
      <c r="J83" s="209">
        <f t="shared" si="78"/>
        <v>26.130000000000003</v>
      </c>
      <c r="K83" s="209">
        <f t="shared" si="78"/>
        <v>32.830000000000005</v>
      </c>
      <c r="L83" s="207">
        <v>0.34</v>
      </c>
      <c r="M83" s="70">
        <f t="shared" si="79"/>
        <v>25.73805</v>
      </c>
      <c r="N83" s="70">
        <f t="shared" si="79"/>
        <v>32.33755000000001</v>
      </c>
      <c r="O83" s="16">
        <f t="shared" si="80"/>
        <v>0.3199000000000003</v>
      </c>
      <c r="Q83" s="69">
        <v>16.25</v>
      </c>
      <c r="R83" s="69">
        <v>25</v>
      </c>
      <c r="S83" s="214">
        <v>21.93</v>
      </c>
      <c r="T83" s="214">
        <v>33.74</v>
      </c>
      <c r="U83" s="207">
        <v>0.3496</v>
      </c>
      <c r="V83" s="69">
        <f t="shared" si="81"/>
        <v>21.766875</v>
      </c>
      <c r="W83" s="69">
        <f t="shared" si="82"/>
        <v>33.4875</v>
      </c>
      <c r="X83" s="16">
        <v>0.3395</v>
      </c>
      <c r="Z83" s="215">
        <v>25.955499999999997</v>
      </c>
      <c r="AA83" s="215">
        <v>37.858</v>
      </c>
      <c r="AB83" s="215">
        <v>34.96921688603868</v>
      </c>
      <c r="AC83" s="215">
        <v>50.76035072750209</v>
      </c>
      <c r="AD83" s="207">
        <v>0.3434</v>
      </c>
      <c r="AE83" s="257">
        <v>18</v>
      </c>
      <c r="AF83" s="257">
        <v>37.858</v>
      </c>
      <c r="AG83" s="215">
        <f t="shared" si="83"/>
        <v>24.1812</v>
      </c>
      <c r="AH83" s="215">
        <v>50.76035072750209</v>
      </c>
      <c r="AI83" s="207">
        <f t="shared" si="84"/>
        <v>0.341644003141933</v>
      </c>
      <c r="AJ83" s="72">
        <f t="shared" si="85"/>
        <v>22.97214</v>
      </c>
      <c r="AK83" s="72">
        <f t="shared" si="85"/>
        <v>48.222333191126985</v>
      </c>
      <c r="AL83" s="16">
        <f t="shared" si="86"/>
        <v>0.27456180298483646</v>
      </c>
      <c r="AN83" s="78">
        <v>12</v>
      </c>
      <c r="AO83" s="78">
        <v>14</v>
      </c>
      <c r="AP83" s="217">
        <v>16.32</v>
      </c>
      <c r="AQ83" s="217">
        <v>19.04</v>
      </c>
      <c r="AR83" s="207">
        <v>0.36</v>
      </c>
      <c r="AS83" s="78">
        <f t="shared" si="87"/>
        <v>15.912</v>
      </c>
      <c r="AT83" s="78">
        <f t="shared" si="87"/>
        <v>18.564</v>
      </c>
      <c r="AU83" s="16">
        <f t="shared" si="88"/>
        <v>0.32600000000000007</v>
      </c>
      <c r="AW83" s="377" t="s">
        <v>387</v>
      </c>
      <c r="AX83" s="378"/>
      <c r="AY83" s="378"/>
      <c r="AZ83" s="378"/>
      <c r="BA83" s="378"/>
      <c r="BB83" s="378"/>
      <c r="BC83" s="378"/>
      <c r="BD83" s="379"/>
      <c r="BF83" s="380" t="s">
        <v>387</v>
      </c>
      <c r="BG83" s="381"/>
      <c r="BH83" s="381"/>
      <c r="BI83" s="381"/>
      <c r="BJ83" s="381"/>
      <c r="BK83" s="381"/>
      <c r="BL83" s="381"/>
      <c r="BM83" s="382"/>
      <c r="BO83" s="82">
        <v>15</v>
      </c>
      <c r="BP83" s="82">
        <v>18</v>
      </c>
      <c r="BQ83" s="220">
        <v>20.25</v>
      </c>
      <c r="BR83" s="220">
        <v>24.3</v>
      </c>
      <c r="BS83" s="286">
        <f t="shared" si="89"/>
        <v>0.34999999999999987</v>
      </c>
      <c r="BT83" s="82">
        <f t="shared" si="90"/>
        <v>19.94625</v>
      </c>
      <c r="BU83" s="82">
        <f t="shared" si="90"/>
        <v>23.9355</v>
      </c>
      <c r="BV83" s="16">
        <f t="shared" si="91"/>
        <v>0.32975</v>
      </c>
      <c r="BX83" s="84">
        <v>17.5</v>
      </c>
      <c r="BY83" s="84">
        <v>28</v>
      </c>
      <c r="BZ83" s="221">
        <v>24.33</v>
      </c>
      <c r="CA83" s="221">
        <v>38.92</v>
      </c>
      <c r="CB83" s="207">
        <f t="shared" si="92"/>
        <v>0.39010989010989006</v>
      </c>
      <c r="CC83" s="84">
        <f t="shared" si="93"/>
        <v>24.086699999999997</v>
      </c>
      <c r="CD83" s="84">
        <f t="shared" si="93"/>
        <v>38.5308</v>
      </c>
      <c r="CE83" s="16">
        <f t="shared" si="94"/>
        <v>0.376208791208791</v>
      </c>
      <c r="CG83" s="258">
        <v>24</v>
      </c>
      <c r="CH83" s="258">
        <v>26.75</v>
      </c>
      <c r="CI83" s="222">
        <v>32.519999999999996</v>
      </c>
      <c r="CJ83" s="222">
        <v>36.246249999999996</v>
      </c>
      <c r="CK83" s="207">
        <f t="shared" si="95"/>
        <v>0.35499999999999976</v>
      </c>
      <c r="CL83" s="85">
        <f t="shared" si="96"/>
        <v>32.032199999999996</v>
      </c>
      <c r="CM83" s="85">
        <f t="shared" si="96"/>
        <v>35.702556249999994</v>
      </c>
      <c r="CN83" s="16">
        <f t="shared" si="97"/>
        <v>0.33467499999999983</v>
      </c>
      <c r="CP83" s="208">
        <v>12.65</v>
      </c>
      <c r="CQ83" s="208">
        <v>34.07449999999999</v>
      </c>
      <c r="CR83" s="208">
        <v>17.71</v>
      </c>
      <c r="CS83" s="208">
        <v>47.70429999999999</v>
      </c>
      <c r="CT83" s="207">
        <v>0.4</v>
      </c>
      <c r="CV83" s="87">
        <v>18.5</v>
      </c>
      <c r="CW83" s="87">
        <v>23.5</v>
      </c>
      <c r="CX83" s="87">
        <f t="shared" si="98"/>
        <v>24.42</v>
      </c>
      <c r="CY83" s="87">
        <f t="shared" si="98"/>
        <v>31.020000000000003</v>
      </c>
      <c r="CZ83" s="16">
        <f t="shared" si="99"/>
        <v>0.32000000000000006</v>
      </c>
      <c r="DA83" s="87">
        <f t="shared" si="100"/>
        <v>23.199</v>
      </c>
      <c r="DB83" s="87">
        <f t="shared" si="100"/>
        <v>29.469</v>
      </c>
      <c r="DC83" s="16">
        <f t="shared" si="101"/>
        <v>0.2540000000000002</v>
      </c>
    </row>
    <row r="84" spans="1:107" ht="14.25">
      <c r="A84" s="3" t="s">
        <v>109</v>
      </c>
      <c r="B84" s="67"/>
      <c r="C84" s="67"/>
      <c r="D84" s="67"/>
      <c r="E84" s="67"/>
      <c r="F84" s="16"/>
      <c r="H84" s="70">
        <v>22.5</v>
      </c>
      <c r="I84" s="70">
        <v>27.5</v>
      </c>
      <c r="J84" s="209">
        <f t="shared" si="78"/>
        <v>30.150000000000002</v>
      </c>
      <c r="K84" s="209">
        <f t="shared" si="78"/>
        <v>36.85</v>
      </c>
      <c r="L84" s="207">
        <v>0.34</v>
      </c>
      <c r="M84" s="70">
        <f t="shared" si="79"/>
        <v>29.697750000000003</v>
      </c>
      <c r="N84" s="70">
        <f t="shared" si="79"/>
        <v>36.29725</v>
      </c>
      <c r="O84" s="16">
        <f t="shared" si="80"/>
        <v>0.3199000000000001</v>
      </c>
      <c r="Q84" s="69">
        <v>20</v>
      </c>
      <c r="R84" s="69">
        <v>31</v>
      </c>
      <c r="S84" s="214">
        <v>26.99</v>
      </c>
      <c r="T84" s="214">
        <v>41.83</v>
      </c>
      <c r="U84" s="207">
        <v>0.3494</v>
      </c>
      <c r="V84" s="69">
        <f t="shared" si="81"/>
        <v>26.79</v>
      </c>
      <c r="W84" s="69">
        <f t="shared" si="82"/>
        <v>41.5245</v>
      </c>
      <c r="X84" s="16">
        <v>0.3395</v>
      </c>
      <c r="Z84" s="215">
        <v>28.692499999999995</v>
      </c>
      <c r="AA84" s="215">
        <v>41.98649999999999</v>
      </c>
      <c r="AB84" s="215">
        <v>38.600414812867946</v>
      </c>
      <c r="AC84" s="215">
        <v>56.23766188603867</v>
      </c>
      <c r="AD84" s="207">
        <v>0.3418</v>
      </c>
      <c r="AE84" s="257">
        <v>23</v>
      </c>
      <c r="AF84" s="257">
        <v>41.98649999999999</v>
      </c>
      <c r="AG84" s="215">
        <f t="shared" si="83"/>
        <v>30.8614</v>
      </c>
      <c r="AH84" s="215">
        <v>56.23766188603867</v>
      </c>
      <c r="AI84" s="207">
        <f t="shared" si="84"/>
        <v>0.3402639299860537</v>
      </c>
      <c r="AJ84" s="72">
        <f t="shared" si="85"/>
        <v>29.31833</v>
      </c>
      <c r="AK84" s="72">
        <f t="shared" si="85"/>
        <v>53.42577879173674</v>
      </c>
      <c r="AL84" s="16">
        <f t="shared" si="86"/>
        <v>0.2732507334867511</v>
      </c>
      <c r="AN84" s="78">
        <v>14</v>
      </c>
      <c r="AO84" s="78">
        <v>16</v>
      </c>
      <c r="AP84" s="217">
        <v>19.04</v>
      </c>
      <c r="AQ84" s="217">
        <v>21.76</v>
      </c>
      <c r="AR84" s="207">
        <v>0.36</v>
      </c>
      <c r="AS84" s="78">
        <f t="shared" si="87"/>
        <v>18.564</v>
      </c>
      <c r="AT84" s="78">
        <f t="shared" si="87"/>
        <v>21.216</v>
      </c>
      <c r="AU84" s="16">
        <f t="shared" si="88"/>
        <v>0.32600000000000007</v>
      </c>
      <c r="AW84" s="377" t="s">
        <v>387</v>
      </c>
      <c r="AX84" s="378"/>
      <c r="AY84" s="378"/>
      <c r="AZ84" s="378"/>
      <c r="BA84" s="378"/>
      <c r="BB84" s="378"/>
      <c r="BC84" s="378"/>
      <c r="BD84" s="379"/>
      <c r="BF84" s="380" t="s">
        <v>387</v>
      </c>
      <c r="BG84" s="381"/>
      <c r="BH84" s="381"/>
      <c r="BI84" s="381"/>
      <c r="BJ84" s="381"/>
      <c r="BK84" s="381"/>
      <c r="BL84" s="381"/>
      <c r="BM84" s="382"/>
      <c r="BO84" s="82">
        <v>16</v>
      </c>
      <c r="BP84" s="82">
        <v>19</v>
      </c>
      <c r="BQ84" s="220">
        <v>21.6</v>
      </c>
      <c r="BR84" s="220">
        <v>25.65</v>
      </c>
      <c r="BS84" s="286">
        <f t="shared" si="89"/>
        <v>0.3500000000000001</v>
      </c>
      <c r="BT84" s="82">
        <f t="shared" si="90"/>
        <v>21.276</v>
      </c>
      <c r="BU84" s="82">
        <f t="shared" si="90"/>
        <v>25.265249999999998</v>
      </c>
      <c r="BV84" s="16">
        <f t="shared" si="91"/>
        <v>0.32975</v>
      </c>
      <c r="BX84" s="84">
        <v>21.5</v>
      </c>
      <c r="BY84" s="84">
        <v>35</v>
      </c>
      <c r="BZ84" s="221">
        <v>29.88</v>
      </c>
      <c r="CA84" s="221">
        <v>48.65</v>
      </c>
      <c r="CB84" s="207">
        <f t="shared" si="92"/>
        <v>0.38991150442477873</v>
      </c>
      <c r="CC84" s="84">
        <f t="shared" si="93"/>
        <v>29.5812</v>
      </c>
      <c r="CD84" s="84">
        <f t="shared" si="93"/>
        <v>48.1635</v>
      </c>
      <c r="CE84" s="16">
        <f t="shared" si="94"/>
        <v>0.37601238938053094</v>
      </c>
      <c r="CG84" s="258">
        <v>27</v>
      </c>
      <c r="CH84" s="258">
        <v>31</v>
      </c>
      <c r="CI84" s="222">
        <v>36.585</v>
      </c>
      <c r="CJ84" s="222">
        <v>42.005</v>
      </c>
      <c r="CK84" s="207">
        <f t="shared" si="95"/>
        <v>0.355</v>
      </c>
      <c r="CL84" s="85">
        <f t="shared" si="96"/>
        <v>36.036225</v>
      </c>
      <c r="CM84" s="85">
        <f t="shared" si="96"/>
        <v>41.374925000000005</v>
      </c>
      <c r="CN84" s="16">
        <f t="shared" si="97"/>
        <v>0.33467500000000006</v>
      </c>
      <c r="CP84" s="208">
        <v>13.750000000000002</v>
      </c>
      <c r="CQ84" s="208">
        <v>41.74499999999999</v>
      </c>
      <c r="CR84" s="208">
        <v>19.25</v>
      </c>
      <c r="CS84" s="208">
        <v>58.442999999999984</v>
      </c>
      <c r="CT84" s="207">
        <v>0.4</v>
      </c>
      <c r="CV84" s="87">
        <v>23.5</v>
      </c>
      <c r="CW84" s="87">
        <v>27.5</v>
      </c>
      <c r="CX84" s="87">
        <f t="shared" si="98"/>
        <v>31.020000000000003</v>
      </c>
      <c r="CY84" s="87">
        <f t="shared" si="98"/>
        <v>36.300000000000004</v>
      </c>
      <c r="CZ84" s="16">
        <f t="shared" si="99"/>
        <v>0.32000000000000006</v>
      </c>
      <c r="DA84" s="87">
        <f t="shared" si="100"/>
        <v>29.469</v>
      </c>
      <c r="DB84" s="87">
        <f t="shared" si="100"/>
        <v>34.48500000000001</v>
      </c>
      <c r="DC84" s="16">
        <f t="shared" si="101"/>
        <v>0.2540000000000002</v>
      </c>
    </row>
    <row r="85" spans="1:107" ht="14.25">
      <c r="A85" s="3" t="s">
        <v>110</v>
      </c>
      <c r="B85" s="67"/>
      <c r="C85" s="67"/>
      <c r="D85" s="67"/>
      <c r="E85" s="67"/>
      <c r="F85" s="16"/>
      <c r="H85" s="70">
        <v>15.21</v>
      </c>
      <c r="I85" s="70">
        <v>19.22</v>
      </c>
      <c r="J85" s="209">
        <f t="shared" si="78"/>
        <v>20.381400000000003</v>
      </c>
      <c r="K85" s="209">
        <f t="shared" si="78"/>
        <v>25.7548</v>
      </c>
      <c r="L85" s="207">
        <v>0.34</v>
      </c>
      <c r="M85" s="70">
        <f t="shared" si="79"/>
        <v>20.075679000000004</v>
      </c>
      <c r="N85" s="70">
        <f t="shared" si="79"/>
        <v>25.368478</v>
      </c>
      <c r="O85" s="16">
        <f t="shared" si="80"/>
        <v>0.3199000000000001</v>
      </c>
      <c r="Q85" s="69">
        <v>12.5</v>
      </c>
      <c r="R85" s="69">
        <v>20.5</v>
      </c>
      <c r="S85" s="214">
        <v>16.87</v>
      </c>
      <c r="T85" s="214">
        <v>27.66</v>
      </c>
      <c r="U85" s="207">
        <v>0.3494</v>
      </c>
      <c r="V85" s="69">
        <f t="shared" si="81"/>
        <v>16.74375</v>
      </c>
      <c r="W85" s="69">
        <f t="shared" si="82"/>
        <v>27.45975</v>
      </c>
      <c r="X85" s="16">
        <v>0.3395</v>
      </c>
      <c r="Z85" s="215">
        <v>24.9665</v>
      </c>
      <c r="AA85" s="215">
        <v>35.3395</v>
      </c>
      <c r="AB85" s="215">
        <v>33.65710334945332</v>
      </c>
      <c r="AC85" s="215">
        <v>47.419038349453324</v>
      </c>
      <c r="AD85" s="207">
        <v>0.3444</v>
      </c>
      <c r="AE85" s="257">
        <v>15</v>
      </c>
      <c r="AF85" s="257">
        <v>35.3395</v>
      </c>
      <c r="AG85" s="215">
        <f t="shared" si="83"/>
        <v>20.166</v>
      </c>
      <c r="AH85" s="215">
        <v>47.419038349453324</v>
      </c>
      <c r="AI85" s="207">
        <f t="shared" si="84"/>
        <v>0.34258461743667157</v>
      </c>
      <c r="AJ85" s="72">
        <f t="shared" si="85"/>
        <v>19.157700000000002</v>
      </c>
      <c r="AK85" s="72">
        <f t="shared" si="85"/>
        <v>45.04808643198066</v>
      </c>
      <c r="AL85" s="16">
        <f t="shared" si="86"/>
        <v>0.2754553865648379</v>
      </c>
      <c r="AN85" s="78">
        <v>12</v>
      </c>
      <c r="AO85" s="78">
        <v>14</v>
      </c>
      <c r="AP85" s="217">
        <v>16.32</v>
      </c>
      <c r="AQ85" s="217">
        <v>19.04</v>
      </c>
      <c r="AR85" s="207">
        <v>0.36</v>
      </c>
      <c r="AS85" s="78">
        <f t="shared" si="87"/>
        <v>15.912</v>
      </c>
      <c r="AT85" s="78">
        <f t="shared" si="87"/>
        <v>18.564</v>
      </c>
      <c r="AU85" s="16">
        <f t="shared" si="88"/>
        <v>0.32600000000000007</v>
      </c>
      <c r="AW85" s="377" t="s">
        <v>387</v>
      </c>
      <c r="AX85" s="378"/>
      <c r="AY85" s="378"/>
      <c r="AZ85" s="378"/>
      <c r="BA85" s="378"/>
      <c r="BB85" s="378"/>
      <c r="BC85" s="378"/>
      <c r="BD85" s="379"/>
      <c r="BF85" s="380" t="s">
        <v>387</v>
      </c>
      <c r="BG85" s="381"/>
      <c r="BH85" s="381"/>
      <c r="BI85" s="381"/>
      <c r="BJ85" s="381"/>
      <c r="BK85" s="381"/>
      <c r="BL85" s="381"/>
      <c r="BM85" s="382"/>
      <c r="BO85" s="82">
        <v>16</v>
      </c>
      <c r="BP85" s="82">
        <v>18.5</v>
      </c>
      <c r="BQ85" s="220">
        <v>21.6</v>
      </c>
      <c r="BR85" s="220">
        <v>24.98</v>
      </c>
      <c r="BS85" s="286">
        <f t="shared" si="89"/>
        <v>0.35014492753623183</v>
      </c>
      <c r="BT85" s="82">
        <f t="shared" si="90"/>
        <v>21.276</v>
      </c>
      <c r="BU85" s="82">
        <f t="shared" si="90"/>
        <v>24.6053</v>
      </c>
      <c r="BV85" s="16">
        <f t="shared" si="91"/>
        <v>0.3298927536231884</v>
      </c>
      <c r="BX85" s="84">
        <v>15.3</v>
      </c>
      <c r="BY85" s="84">
        <v>24</v>
      </c>
      <c r="BZ85" s="221">
        <v>21.27</v>
      </c>
      <c r="CA85" s="221">
        <v>33.36</v>
      </c>
      <c r="CB85" s="207">
        <f t="shared" si="92"/>
        <v>0.3900763358778625</v>
      </c>
      <c r="CC85" s="84">
        <f t="shared" si="93"/>
        <v>21.057299999999998</v>
      </c>
      <c r="CD85" s="84">
        <f t="shared" si="93"/>
        <v>33.0264</v>
      </c>
      <c r="CE85" s="16">
        <f t="shared" si="94"/>
        <v>0.37617557251908407</v>
      </c>
      <c r="CG85" s="258">
        <v>13</v>
      </c>
      <c r="CH85" s="258">
        <v>19.8</v>
      </c>
      <c r="CI85" s="222">
        <v>17.615</v>
      </c>
      <c r="CJ85" s="222">
        <v>26.829</v>
      </c>
      <c r="CK85" s="207">
        <f t="shared" si="95"/>
        <v>0.3550000000000002</v>
      </c>
      <c r="CL85" s="85">
        <f t="shared" si="96"/>
        <v>17.350775</v>
      </c>
      <c r="CM85" s="85">
        <f t="shared" si="96"/>
        <v>26.426565</v>
      </c>
      <c r="CN85" s="16">
        <f t="shared" si="97"/>
        <v>0.33467500000000006</v>
      </c>
      <c r="CP85" s="208">
        <v>13.200000000000001</v>
      </c>
      <c r="CQ85" s="208">
        <v>29.7505</v>
      </c>
      <c r="CR85" s="208">
        <v>18.48</v>
      </c>
      <c r="CS85" s="208">
        <v>41.65069999999999</v>
      </c>
      <c r="CT85" s="207">
        <v>0.4</v>
      </c>
      <c r="CV85" s="87">
        <v>14.5</v>
      </c>
      <c r="CW85" s="87">
        <v>18.5</v>
      </c>
      <c r="CX85" s="87">
        <f t="shared" si="98"/>
        <v>19.14</v>
      </c>
      <c r="CY85" s="87">
        <f t="shared" si="98"/>
        <v>24.42</v>
      </c>
      <c r="CZ85" s="16">
        <f t="shared" si="99"/>
        <v>0.32000000000000006</v>
      </c>
      <c r="DA85" s="87">
        <f t="shared" si="100"/>
        <v>18.183</v>
      </c>
      <c r="DB85" s="87">
        <f t="shared" si="100"/>
        <v>23.199</v>
      </c>
      <c r="DC85" s="16">
        <f t="shared" si="101"/>
        <v>0.2540000000000002</v>
      </c>
    </row>
    <row r="86" spans="1:107" ht="14.25">
      <c r="A86" s="3" t="s">
        <v>111</v>
      </c>
      <c r="B86" s="67"/>
      <c r="C86" s="67"/>
      <c r="D86" s="67"/>
      <c r="E86" s="67"/>
      <c r="F86" s="16"/>
      <c r="H86" s="70">
        <v>17.41</v>
      </c>
      <c r="I86" s="70">
        <v>22.15</v>
      </c>
      <c r="J86" s="209">
        <f t="shared" si="78"/>
        <v>23.329400000000003</v>
      </c>
      <c r="K86" s="209">
        <f t="shared" si="78"/>
        <v>29.681</v>
      </c>
      <c r="L86" s="207">
        <v>0.34</v>
      </c>
      <c r="M86" s="70">
        <f t="shared" si="79"/>
        <v>22.979459000000002</v>
      </c>
      <c r="N86" s="70">
        <f t="shared" si="79"/>
        <v>29.235785</v>
      </c>
      <c r="O86" s="16">
        <f t="shared" si="80"/>
        <v>0.31989999999999985</v>
      </c>
      <c r="Q86" s="69">
        <v>15.75</v>
      </c>
      <c r="R86" s="69">
        <v>23.5</v>
      </c>
      <c r="S86" s="214">
        <v>21.25</v>
      </c>
      <c r="T86" s="214">
        <v>31.71</v>
      </c>
      <c r="U86" s="207">
        <v>0.3493</v>
      </c>
      <c r="V86" s="69">
        <f t="shared" si="81"/>
        <v>21.097125</v>
      </c>
      <c r="W86" s="69">
        <f t="shared" si="82"/>
        <v>31.478250000000003</v>
      </c>
      <c r="X86" s="16">
        <v>0.3395</v>
      </c>
      <c r="Z86" s="215">
        <v>27.7955</v>
      </c>
      <c r="AA86" s="215">
        <v>39.5025</v>
      </c>
      <c r="AB86" s="215">
        <v>37.41035834945332</v>
      </c>
      <c r="AC86" s="215">
        <v>52.942120910428926</v>
      </c>
      <c r="AD86" s="207">
        <v>0.3426</v>
      </c>
      <c r="AE86" s="257">
        <v>18</v>
      </c>
      <c r="AF86" s="257">
        <v>39.5025</v>
      </c>
      <c r="AG86" s="215">
        <f t="shared" si="83"/>
        <v>24.166800000000002</v>
      </c>
      <c r="AH86" s="215">
        <v>52.942120910428926</v>
      </c>
      <c r="AI86" s="207">
        <f t="shared" si="84"/>
        <v>0.34096640859839034</v>
      </c>
      <c r="AJ86" s="72">
        <f t="shared" si="85"/>
        <v>22.958460000000002</v>
      </c>
      <c r="AK86" s="72">
        <f t="shared" si="85"/>
        <v>50.29501486490748</v>
      </c>
      <c r="AL86" s="16">
        <f t="shared" si="86"/>
        <v>0.27391808816847063</v>
      </c>
      <c r="AN86" s="78">
        <v>14</v>
      </c>
      <c r="AO86" s="78">
        <v>16</v>
      </c>
      <c r="AP86" s="217">
        <v>19.04</v>
      </c>
      <c r="AQ86" s="217">
        <v>21.76</v>
      </c>
      <c r="AR86" s="207">
        <v>0.36</v>
      </c>
      <c r="AS86" s="78">
        <f t="shared" si="87"/>
        <v>18.564</v>
      </c>
      <c r="AT86" s="78">
        <f t="shared" si="87"/>
        <v>21.216</v>
      </c>
      <c r="AU86" s="16">
        <f t="shared" si="88"/>
        <v>0.32600000000000007</v>
      </c>
      <c r="AW86" s="377" t="s">
        <v>387</v>
      </c>
      <c r="AX86" s="378"/>
      <c r="AY86" s="378"/>
      <c r="AZ86" s="378"/>
      <c r="BA86" s="378"/>
      <c r="BB86" s="378"/>
      <c r="BC86" s="378"/>
      <c r="BD86" s="379"/>
      <c r="BF86" s="380" t="s">
        <v>387</v>
      </c>
      <c r="BG86" s="381"/>
      <c r="BH86" s="381"/>
      <c r="BI86" s="381"/>
      <c r="BJ86" s="381"/>
      <c r="BK86" s="381"/>
      <c r="BL86" s="381"/>
      <c r="BM86" s="382"/>
      <c r="BO86" s="82">
        <v>17.5</v>
      </c>
      <c r="BP86" s="82">
        <v>19.5</v>
      </c>
      <c r="BQ86" s="220">
        <v>23.63</v>
      </c>
      <c r="BR86" s="220">
        <v>26.33</v>
      </c>
      <c r="BS86" s="286">
        <f t="shared" si="89"/>
        <v>0.35027027027027</v>
      </c>
      <c r="BT86" s="82">
        <f t="shared" si="90"/>
        <v>23.27555</v>
      </c>
      <c r="BU86" s="82">
        <f t="shared" si="90"/>
        <v>25.935049999999997</v>
      </c>
      <c r="BV86" s="16">
        <f t="shared" si="91"/>
        <v>0.33001621621621613</v>
      </c>
      <c r="BX86" s="84">
        <v>17.5</v>
      </c>
      <c r="BY86" s="84">
        <v>28</v>
      </c>
      <c r="BZ86" s="221">
        <v>24.33</v>
      </c>
      <c r="CA86" s="221">
        <v>38.92</v>
      </c>
      <c r="CB86" s="207">
        <f t="shared" si="92"/>
        <v>0.39010989010989006</v>
      </c>
      <c r="CC86" s="84">
        <f t="shared" si="93"/>
        <v>24.086699999999997</v>
      </c>
      <c r="CD86" s="84">
        <f t="shared" si="93"/>
        <v>38.5308</v>
      </c>
      <c r="CE86" s="16">
        <f t="shared" si="94"/>
        <v>0.376208791208791</v>
      </c>
      <c r="CG86" s="258">
        <v>15.5</v>
      </c>
      <c r="CH86" s="258">
        <v>25</v>
      </c>
      <c r="CI86" s="222">
        <v>21.0025</v>
      </c>
      <c r="CJ86" s="222">
        <v>33.875</v>
      </c>
      <c r="CK86" s="207">
        <f t="shared" si="95"/>
        <v>0.355</v>
      </c>
      <c r="CL86" s="85">
        <f t="shared" si="96"/>
        <v>20.687462500000002</v>
      </c>
      <c r="CM86" s="85">
        <f t="shared" si="96"/>
        <v>33.366875</v>
      </c>
      <c r="CN86" s="16">
        <f t="shared" si="97"/>
        <v>0.33467500000000006</v>
      </c>
      <c r="CP86" s="208">
        <v>14.3</v>
      </c>
      <c r="CQ86" s="208">
        <v>34.07449999999999</v>
      </c>
      <c r="CR86" s="208">
        <v>20.02</v>
      </c>
      <c r="CS86" s="208">
        <v>47.70429999999999</v>
      </c>
      <c r="CT86" s="207">
        <v>0.4</v>
      </c>
      <c r="CV86" s="87">
        <v>18.5</v>
      </c>
      <c r="CW86" s="87">
        <v>23.5</v>
      </c>
      <c r="CX86" s="87">
        <f t="shared" si="98"/>
        <v>24.42</v>
      </c>
      <c r="CY86" s="87">
        <f t="shared" si="98"/>
        <v>31.020000000000003</v>
      </c>
      <c r="CZ86" s="16">
        <f t="shared" si="99"/>
        <v>0.32000000000000006</v>
      </c>
      <c r="DA86" s="87">
        <f t="shared" si="100"/>
        <v>23.199</v>
      </c>
      <c r="DB86" s="87">
        <f t="shared" si="100"/>
        <v>29.469</v>
      </c>
      <c r="DC86" s="16">
        <f t="shared" si="101"/>
        <v>0.2540000000000002</v>
      </c>
    </row>
    <row r="87" spans="1:107" ht="14.25">
      <c r="A87" s="3" t="s">
        <v>112</v>
      </c>
      <c r="B87" s="67"/>
      <c r="C87" s="67"/>
      <c r="D87" s="67"/>
      <c r="E87" s="67"/>
      <c r="F87" s="16"/>
      <c r="H87" s="70">
        <v>19.93</v>
      </c>
      <c r="I87" s="70">
        <v>27</v>
      </c>
      <c r="J87" s="209">
        <f t="shared" si="78"/>
        <v>26.706200000000003</v>
      </c>
      <c r="K87" s="209">
        <f t="shared" si="78"/>
        <v>36.18</v>
      </c>
      <c r="L87" s="207">
        <v>0.34</v>
      </c>
      <c r="M87" s="70">
        <f t="shared" si="79"/>
        <v>26.305607000000002</v>
      </c>
      <c r="N87" s="70">
        <f t="shared" si="79"/>
        <v>35.637299999999996</v>
      </c>
      <c r="O87" s="16">
        <f t="shared" si="80"/>
        <v>0.3199000000000001</v>
      </c>
      <c r="Q87" s="69">
        <v>18</v>
      </c>
      <c r="R87" s="69">
        <v>27</v>
      </c>
      <c r="S87" s="214">
        <v>24.29</v>
      </c>
      <c r="T87" s="214">
        <v>36.44</v>
      </c>
      <c r="U87" s="207">
        <v>0.3496</v>
      </c>
      <c r="V87" s="69">
        <f t="shared" si="81"/>
        <v>24.111</v>
      </c>
      <c r="W87" s="69">
        <f t="shared" si="82"/>
        <v>36.1665</v>
      </c>
      <c r="X87" s="16">
        <v>0.3395</v>
      </c>
      <c r="Z87" s="215">
        <v>30.566999999999997</v>
      </c>
      <c r="AA87" s="215">
        <v>43.55049999999999</v>
      </c>
      <c r="AB87" s="215">
        <v>41.08732767872161</v>
      </c>
      <c r="AC87" s="215">
        <v>58.312632129941115</v>
      </c>
      <c r="AD87" s="207">
        <v>0.3411</v>
      </c>
      <c r="AE87" s="257">
        <v>20</v>
      </c>
      <c r="AF87" s="257">
        <v>43.55049999999999</v>
      </c>
      <c r="AG87" s="215">
        <f t="shared" si="83"/>
        <v>26.822</v>
      </c>
      <c r="AH87" s="215">
        <v>58.312632129941115</v>
      </c>
      <c r="AI87" s="207">
        <f t="shared" si="84"/>
        <v>0.3396374871942962</v>
      </c>
      <c r="AJ87" s="72">
        <f t="shared" si="85"/>
        <v>25.4809</v>
      </c>
      <c r="AK87" s="72">
        <f t="shared" si="85"/>
        <v>55.397000523444056</v>
      </c>
      <c r="AL87" s="16">
        <f t="shared" si="86"/>
        <v>0.2726556128345814</v>
      </c>
      <c r="AN87" s="78">
        <v>16</v>
      </c>
      <c r="AO87" s="78">
        <v>18</v>
      </c>
      <c r="AP87" s="217">
        <v>21.76</v>
      </c>
      <c r="AQ87" s="217">
        <v>24.48</v>
      </c>
      <c r="AR87" s="207">
        <v>0.36</v>
      </c>
      <c r="AS87" s="78">
        <f t="shared" si="87"/>
        <v>21.216</v>
      </c>
      <c r="AT87" s="78">
        <f t="shared" si="87"/>
        <v>23.868000000000002</v>
      </c>
      <c r="AU87" s="16">
        <f t="shared" si="88"/>
        <v>0.32600000000000007</v>
      </c>
      <c r="AW87" s="377" t="s">
        <v>387</v>
      </c>
      <c r="AX87" s="378"/>
      <c r="AY87" s="378"/>
      <c r="AZ87" s="378"/>
      <c r="BA87" s="378"/>
      <c r="BB87" s="378"/>
      <c r="BC87" s="378"/>
      <c r="BD87" s="379"/>
      <c r="BF87" s="380" t="s">
        <v>387</v>
      </c>
      <c r="BG87" s="381"/>
      <c r="BH87" s="381"/>
      <c r="BI87" s="381"/>
      <c r="BJ87" s="381"/>
      <c r="BK87" s="381"/>
      <c r="BL87" s="381"/>
      <c r="BM87" s="382"/>
      <c r="BO87" s="82">
        <v>18.5</v>
      </c>
      <c r="BP87" s="82">
        <v>21.5</v>
      </c>
      <c r="BQ87" s="220">
        <v>24.98</v>
      </c>
      <c r="BR87" s="220">
        <v>29.03</v>
      </c>
      <c r="BS87" s="286">
        <f t="shared" si="89"/>
        <v>0.3502500000000002</v>
      </c>
      <c r="BT87" s="82">
        <f t="shared" si="90"/>
        <v>24.6053</v>
      </c>
      <c r="BU87" s="82">
        <f t="shared" si="90"/>
        <v>28.59455</v>
      </c>
      <c r="BV87" s="16">
        <f t="shared" si="91"/>
        <v>0.32999625</v>
      </c>
      <c r="BX87" s="84">
        <v>20</v>
      </c>
      <c r="BY87" s="84">
        <v>30</v>
      </c>
      <c r="BZ87" s="221">
        <v>27.8</v>
      </c>
      <c r="CA87" s="221">
        <v>41.7</v>
      </c>
      <c r="CB87" s="207">
        <f t="shared" si="92"/>
        <v>0.3899999999999999</v>
      </c>
      <c r="CC87" s="84">
        <f t="shared" si="93"/>
        <v>27.522000000000002</v>
      </c>
      <c r="CD87" s="84">
        <f t="shared" si="93"/>
        <v>41.283</v>
      </c>
      <c r="CE87" s="16">
        <f t="shared" si="94"/>
        <v>0.3761000000000001</v>
      </c>
      <c r="CG87" s="258">
        <v>18</v>
      </c>
      <c r="CH87" s="258">
        <v>30</v>
      </c>
      <c r="CI87" s="222">
        <v>24.39</v>
      </c>
      <c r="CJ87" s="222">
        <v>40.65</v>
      </c>
      <c r="CK87" s="207">
        <f t="shared" si="95"/>
        <v>0.35499999999999976</v>
      </c>
      <c r="CL87" s="85">
        <f t="shared" si="96"/>
        <v>24.02415</v>
      </c>
      <c r="CM87" s="85">
        <f t="shared" si="96"/>
        <v>40.04025</v>
      </c>
      <c r="CN87" s="16">
        <f t="shared" si="97"/>
        <v>0.33467500000000006</v>
      </c>
      <c r="CP87" s="208">
        <v>15.400000000000002</v>
      </c>
      <c r="CQ87" s="208">
        <v>39.007999999999996</v>
      </c>
      <c r="CR87" s="208">
        <v>21.560000000000002</v>
      </c>
      <c r="CS87" s="208">
        <v>54.61119999999999</v>
      </c>
      <c r="CT87" s="207">
        <v>0.4</v>
      </c>
      <c r="CV87" s="87">
        <v>23.5</v>
      </c>
      <c r="CW87" s="87">
        <v>27.5</v>
      </c>
      <c r="CX87" s="87">
        <f t="shared" si="98"/>
        <v>31.020000000000003</v>
      </c>
      <c r="CY87" s="87">
        <f t="shared" si="98"/>
        <v>36.300000000000004</v>
      </c>
      <c r="CZ87" s="16">
        <f t="shared" si="99"/>
        <v>0.32000000000000006</v>
      </c>
      <c r="DA87" s="87">
        <f t="shared" si="100"/>
        <v>29.469</v>
      </c>
      <c r="DB87" s="87">
        <f t="shared" si="100"/>
        <v>34.48500000000001</v>
      </c>
      <c r="DC87" s="16">
        <f t="shared" si="101"/>
        <v>0.2540000000000002</v>
      </c>
    </row>
    <row r="88" spans="1:107" ht="14.25">
      <c r="A88" s="3" t="s">
        <v>113</v>
      </c>
      <c r="B88" s="67"/>
      <c r="C88" s="67"/>
      <c r="D88" s="67"/>
      <c r="E88" s="67"/>
      <c r="F88" s="16"/>
      <c r="H88" s="70">
        <v>22.83</v>
      </c>
      <c r="I88" s="70">
        <v>29.35</v>
      </c>
      <c r="J88" s="209">
        <f t="shared" si="78"/>
        <v>30.5922</v>
      </c>
      <c r="K88" s="209">
        <f t="shared" si="78"/>
        <v>39.32900000000001</v>
      </c>
      <c r="L88" s="207">
        <v>0.34</v>
      </c>
      <c r="M88" s="70">
        <f t="shared" si="79"/>
        <v>30.133316999999998</v>
      </c>
      <c r="N88" s="70">
        <f t="shared" si="79"/>
        <v>38.73906500000001</v>
      </c>
      <c r="O88" s="16">
        <f t="shared" si="80"/>
        <v>0.3199000000000003</v>
      </c>
      <c r="Q88" s="69">
        <v>21</v>
      </c>
      <c r="R88" s="69">
        <v>31.5</v>
      </c>
      <c r="S88" s="214">
        <v>28.34</v>
      </c>
      <c r="T88" s="214">
        <v>42.51</v>
      </c>
      <c r="U88" s="207">
        <v>0.3495</v>
      </c>
      <c r="V88" s="69">
        <f t="shared" si="81"/>
        <v>28.1295</v>
      </c>
      <c r="W88" s="69">
        <f t="shared" si="82"/>
        <v>42.19425</v>
      </c>
      <c r="X88" s="16">
        <v>0.3395</v>
      </c>
      <c r="Z88" s="215">
        <v>34.361999999999995</v>
      </c>
      <c r="AA88" s="215">
        <v>49.070499999999996</v>
      </c>
      <c r="AB88" s="215">
        <v>46.12218194701428</v>
      </c>
      <c r="AC88" s="215">
        <v>65.63605652018502</v>
      </c>
      <c r="AD88" s="207">
        <v>0.3395</v>
      </c>
      <c r="AE88" s="257">
        <v>21</v>
      </c>
      <c r="AF88" s="257">
        <v>49.070499999999996</v>
      </c>
      <c r="AG88" s="215">
        <f t="shared" si="83"/>
        <v>28.1295</v>
      </c>
      <c r="AH88" s="215">
        <v>65.63605652018502</v>
      </c>
      <c r="AI88" s="207">
        <f t="shared" si="84"/>
        <v>0.3381602317692185</v>
      </c>
      <c r="AJ88" s="72">
        <f t="shared" si="85"/>
        <v>26.723025</v>
      </c>
      <c r="AK88" s="72">
        <f t="shared" si="85"/>
        <v>62.35425369417577</v>
      </c>
      <c r="AL88" s="16">
        <f t="shared" si="86"/>
        <v>0.27125222018075745</v>
      </c>
      <c r="AN88" s="78">
        <v>18</v>
      </c>
      <c r="AO88" s="78">
        <v>20</v>
      </c>
      <c r="AP88" s="217">
        <v>24.48</v>
      </c>
      <c r="AQ88" s="217">
        <v>27.2</v>
      </c>
      <c r="AR88" s="207">
        <v>0.36</v>
      </c>
      <c r="AS88" s="78">
        <f t="shared" si="87"/>
        <v>23.868000000000002</v>
      </c>
      <c r="AT88" s="78">
        <f t="shared" si="87"/>
        <v>26.52</v>
      </c>
      <c r="AU88" s="16">
        <f t="shared" si="88"/>
        <v>0.32600000000000007</v>
      </c>
      <c r="AW88" s="377" t="s">
        <v>387</v>
      </c>
      <c r="AX88" s="378"/>
      <c r="AY88" s="378"/>
      <c r="AZ88" s="378"/>
      <c r="BA88" s="378"/>
      <c r="BB88" s="378"/>
      <c r="BC88" s="378"/>
      <c r="BD88" s="379"/>
      <c r="BF88" s="380" t="s">
        <v>387</v>
      </c>
      <c r="BG88" s="381"/>
      <c r="BH88" s="381"/>
      <c r="BI88" s="381"/>
      <c r="BJ88" s="381"/>
      <c r="BK88" s="381"/>
      <c r="BL88" s="381"/>
      <c r="BM88" s="382"/>
      <c r="BO88" s="82">
        <v>20</v>
      </c>
      <c r="BP88" s="82">
        <v>24</v>
      </c>
      <c r="BQ88" s="220">
        <v>27</v>
      </c>
      <c r="BR88" s="220">
        <v>32.4</v>
      </c>
      <c r="BS88" s="286">
        <f t="shared" si="89"/>
        <v>0.34999999999999987</v>
      </c>
      <c r="BT88" s="82">
        <f t="shared" si="90"/>
        <v>26.595</v>
      </c>
      <c r="BU88" s="82">
        <f t="shared" si="90"/>
        <v>31.913999999999998</v>
      </c>
      <c r="BV88" s="16">
        <f t="shared" si="91"/>
        <v>0.32975</v>
      </c>
      <c r="BX88" s="84">
        <v>23</v>
      </c>
      <c r="BY88" s="84">
        <v>35</v>
      </c>
      <c r="BZ88" s="221">
        <v>31.97</v>
      </c>
      <c r="CA88" s="221">
        <v>48.65</v>
      </c>
      <c r="CB88" s="207">
        <f t="shared" si="92"/>
        <v>0.3900000000000001</v>
      </c>
      <c r="CC88" s="84">
        <f t="shared" si="93"/>
        <v>31.650299999999998</v>
      </c>
      <c r="CD88" s="84">
        <f t="shared" si="93"/>
        <v>48.1635</v>
      </c>
      <c r="CE88" s="16">
        <f t="shared" si="94"/>
        <v>0.3761000000000001</v>
      </c>
      <c r="CG88" s="258">
        <v>23</v>
      </c>
      <c r="CH88" s="258">
        <v>35</v>
      </c>
      <c r="CI88" s="222">
        <v>31.165</v>
      </c>
      <c r="CJ88" s="222">
        <v>47.425</v>
      </c>
      <c r="CK88" s="207">
        <f t="shared" si="95"/>
        <v>0.355</v>
      </c>
      <c r="CL88" s="85">
        <f t="shared" si="96"/>
        <v>30.697525</v>
      </c>
      <c r="CM88" s="85">
        <f t="shared" si="96"/>
        <v>46.713625</v>
      </c>
      <c r="CN88" s="16">
        <f t="shared" si="97"/>
        <v>0.33467499999999983</v>
      </c>
      <c r="CP88" s="208">
        <v>16.5</v>
      </c>
      <c r="CQ88" s="208">
        <v>44.65449999999999</v>
      </c>
      <c r="CR88" s="208">
        <v>23.099999999999998</v>
      </c>
      <c r="CS88" s="208">
        <v>62.51629999999999</v>
      </c>
      <c r="CT88" s="207">
        <v>0.4</v>
      </c>
      <c r="CV88" s="87">
        <v>27.5</v>
      </c>
      <c r="CW88" s="87">
        <v>31.5</v>
      </c>
      <c r="CX88" s="87">
        <f t="shared" si="98"/>
        <v>36.300000000000004</v>
      </c>
      <c r="CY88" s="87">
        <f t="shared" si="98"/>
        <v>41.580000000000005</v>
      </c>
      <c r="CZ88" s="16">
        <f t="shared" si="99"/>
        <v>0.32000000000000006</v>
      </c>
      <c r="DA88" s="87">
        <f t="shared" si="100"/>
        <v>34.48500000000001</v>
      </c>
      <c r="DB88" s="87">
        <f t="shared" si="100"/>
        <v>39.501000000000005</v>
      </c>
      <c r="DC88" s="16">
        <f t="shared" si="101"/>
        <v>0.2540000000000002</v>
      </c>
    </row>
    <row r="89" spans="1:107" ht="14.25">
      <c r="A89" s="3" t="s">
        <v>114</v>
      </c>
      <c r="B89" s="67"/>
      <c r="C89" s="67"/>
      <c r="D89" s="67"/>
      <c r="E89" s="67"/>
      <c r="F89" s="16"/>
      <c r="H89" s="202">
        <v>25.5</v>
      </c>
      <c r="I89" s="202">
        <v>30.23</v>
      </c>
      <c r="J89" s="212">
        <f t="shared" si="78"/>
        <v>34.17</v>
      </c>
      <c r="K89" s="212">
        <f t="shared" si="78"/>
        <v>40.5082</v>
      </c>
      <c r="L89" s="213">
        <v>0.34</v>
      </c>
      <c r="M89" s="70">
        <f t="shared" si="79"/>
        <v>33.657450000000004</v>
      </c>
      <c r="N89" s="70">
        <f t="shared" si="79"/>
        <v>39.900577000000006</v>
      </c>
      <c r="O89" s="16">
        <f t="shared" si="80"/>
        <v>0.3199000000000001</v>
      </c>
      <c r="Q89" s="69">
        <v>24.25</v>
      </c>
      <c r="R89" s="69">
        <v>36</v>
      </c>
      <c r="S89" s="214">
        <v>32.73</v>
      </c>
      <c r="T89" s="214">
        <v>48.58</v>
      </c>
      <c r="U89" s="207">
        <v>0.3495</v>
      </c>
      <c r="V89" s="69">
        <f t="shared" si="81"/>
        <v>32.482875</v>
      </c>
      <c r="W89" s="69">
        <f t="shared" si="82"/>
        <v>48.222</v>
      </c>
      <c r="X89" s="16">
        <v>0.3395</v>
      </c>
      <c r="Z89" s="215">
        <v>38.3525</v>
      </c>
      <c r="AA89" s="215">
        <v>54.820499999999996</v>
      </c>
      <c r="AB89" s="215">
        <v>51.416407495794786</v>
      </c>
      <c r="AC89" s="215">
        <v>73.26462359335575</v>
      </c>
      <c r="AD89" s="207">
        <v>0.3382</v>
      </c>
      <c r="AE89" s="257">
        <v>23</v>
      </c>
      <c r="AF89" s="257">
        <v>54.820499999999996</v>
      </c>
      <c r="AG89" s="215">
        <f t="shared" si="83"/>
        <v>30.7786</v>
      </c>
      <c r="AH89" s="215">
        <v>73.26462359335575</v>
      </c>
      <c r="AI89" s="207">
        <f t="shared" si="84"/>
        <v>0.3369642137143265</v>
      </c>
      <c r="AJ89" s="72">
        <f t="shared" si="85"/>
        <v>29.23967</v>
      </c>
      <c r="AK89" s="72">
        <f t="shared" si="85"/>
        <v>69.60139241368796</v>
      </c>
      <c r="AL89" s="16">
        <f t="shared" si="86"/>
        <v>0.2701160030286103</v>
      </c>
      <c r="AN89" s="78">
        <v>20</v>
      </c>
      <c r="AO89" s="78">
        <v>22</v>
      </c>
      <c r="AP89" s="217">
        <v>27.2</v>
      </c>
      <c r="AQ89" s="217">
        <v>29.92</v>
      </c>
      <c r="AR89" s="207">
        <v>0.36</v>
      </c>
      <c r="AS89" s="78">
        <f t="shared" si="87"/>
        <v>26.52</v>
      </c>
      <c r="AT89" s="78">
        <f t="shared" si="87"/>
        <v>29.172</v>
      </c>
      <c r="AU89" s="16">
        <f t="shared" si="88"/>
        <v>0.32600000000000007</v>
      </c>
      <c r="AW89" s="377" t="s">
        <v>387</v>
      </c>
      <c r="AX89" s="378"/>
      <c r="AY89" s="378"/>
      <c r="AZ89" s="378"/>
      <c r="BA89" s="378"/>
      <c r="BB89" s="378"/>
      <c r="BC89" s="378"/>
      <c r="BD89" s="379"/>
      <c r="BF89" s="380" t="s">
        <v>387</v>
      </c>
      <c r="BG89" s="381"/>
      <c r="BH89" s="381"/>
      <c r="BI89" s="381"/>
      <c r="BJ89" s="381"/>
      <c r="BK89" s="381"/>
      <c r="BL89" s="381"/>
      <c r="BM89" s="382"/>
      <c r="BO89" s="82">
        <v>22.5</v>
      </c>
      <c r="BP89" s="82">
        <v>26.5</v>
      </c>
      <c r="BQ89" s="220">
        <v>30.38</v>
      </c>
      <c r="BR89" s="220">
        <v>35.78</v>
      </c>
      <c r="BS89" s="286">
        <f t="shared" si="89"/>
        <v>0.35020408163265304</v>
      </c>
      <c r="BT89" s="82">
        <f t="shared" si="90"/>
        <v>29.9243</v>
      </c>
      <c r="BU89" s="82">
        <f t="shared" si="90"/>
        <v>35.2433</v>
      </c>
      <c r="BV89" s="16">
        <f t="shared" si="91"/>
        <v>0.32995102040816304</v>
      </c>
      <c r="BX89" s="84">
        <v>27</v>
      </c>
      <c r="BY89" s="84">
        <v>40</v>
      </c>
      <c r="BZ89" s="221">
        <v>37.53</v>
      </c>
      <c r="CA89" s="221">
        <v>55.6</v>
      </c>
      <c r="CB89" s="207">
        <f t="shared" si="92"/>
        <v>0.3899999999999999</v>
      </c>
      <c r="CC89" s="84">
        <f t="shared" si="93"/>
        <v>37.1547</v>
      </c>
      <c r="CD89" s="84">
        <f t="shared" si="93"/>
        <v>55.044000000000004</v>
      </c>
      <c r="CE89" s="16">
        <f t="shared" si="94"/>
        <v>0.3761000000000001</v>
      </c>
      <c r="CG89" s="258">
        <v>25</v>
      </c>
      <c r="CH89" s="258">
        <v>38</v>
      </c>
      <c r="CI89" s="222">
        <v>33.875</v>
      </c>
      <c r="CJ89" s="222">
        <v>51.49</v>
      </c>
      <c r="CK89" s="207">
        <f t="shared" si="95"/>
        <v>0.3550000000000002</v>
      </c>
      <c r="CL89" s="85">
        <f t="shared" si="96"/>
        <v>33.366875</v>
      </c>
      <c r="CM89" s="85">
        <f t="shared" si="96"/>
        <v>50.71765</v>
      </c>
      <c r="CN89" s="16">
        <f t="shared" si="97"/>
        <v>0.33467500000000006</v>
      </c>
      <c r="CP89" s="208">
        <v>17.6</v>
      </c>
      <c r="CQ89" s="208">
        <v>51.129</v>
      </c>
      <c r="CR89" s="208">
        <v>24.64</v>
      </c>
      <c r="CS89" s="208">
        <v>71.58059999999999</v>
      </c>
      <c r="CT89" s="207">
        <v>0.4</v>
      </c>
      <c r="CV89" s="87">
        <v>31.5</v>
      </c>
      <c r="CW89" s="87">
        <v>34.5</v>
      </c>
      <c r="CX89" s="87">
        <f t="shared" si="98"/>
        <v>41.580000000000005</v>
      </c>
      <c r="CY89" s="87">
        <f t="shared" si="98"/>
        <v>45.54</v>
      </c>
      <c r="CZ89" s="16">
        <f t="shared" si="99"/>
        <v>0.32000000000000006</v>
      </c>
      <c r="DA89" s="87">
        <f t="shared" si="100"/>
        <v>39.501000000000005</v>
      </c>
      <c r="DB89" s="87">
        <f t="shared" si="100"/>
        <v>43.263</v>
      </c>
      <c r="DC89" s="16">
        <f t="shared" si="101"/>
        <v>0.2540000000000002</v>
      </c>
    </row>
    <row r="90" spans="1:107" ht="14.25">
      <c r="A90" s="4" t="s">
        <v>115</v>
      </c>
      <c r="B90" s="354"/>
      <c r="C90" s="355"/>
      <c r="D90" s="355"/>
      <c r="E90" s="355"/>
      <c r="F90" s="356"/>
      <c r="H90" s="354"/>
      <c r="I90" s="355"/>
      <c r="J90" s="355"/>
      <c r="K90" s="355"/>
      <c r="L90" s="355"/>
      <c r="M90" s="355"/>
      <c r="N90" s="355"/>
      <c r="O90" s="356"/>
      <c r="Q90" s="354"/>
      <c r="R90" s="355"/>
      <c r="S90" s="355"/>
      <c r="T90" s="355"/>
      <c r="U90" s="355"/>
      <c r="V90" s="355"/>
      <c r="W90" s="355"/>
      <c r="X90" s="356"/>
      <c r="Z90" s="375"/>
      <c r="AA90" s="376"/>
      <c r="AB90" s="376"/>
      <c r="AC90" s="376"/>
      <c r="AD90" s="376"/>
      <c r="AE90" s="372"/>
      <c r="AF90" s="372"/>
      <c r="AG90" s="372"/>
      <c r="AH90" s="372"/>
      <c r="AI90" s="372"/>
      <c r="AJ90" s="354"/>
      <c r="AK90" s="355"/>
      <c r="AL90" s="355"/>
      <c r="AN90" s="354"/>
      <c r="AO90" s="355"/>
      <c r="AP90" s="355"/>
      <c r="AQ90" s="355"/>
      <c r="AR90" s="355"/>
      <c r="AS90" s="355"/>
      <c r="AT90" s="355"/>
      <c r="AU90" s="356"/>
      <c r="AW90" s="354"/>
      <c r="AX90" s="355"/>
      <c r="AY90" s="355"/>
      <c r="AZ90" s="355"/>
      <c r="BA90" s="355"/>
      <c r="BB90" s="355"/>
      <c r="BC90" s="355"/>
      <c r="BD90" s="356"/>
      <c r="BF90" s="354"/>
      <c r="BG90" s="355"/>
      <c r="BH90" s="355"/>
      <c r="BI90" s="355"/>
      <c r="BJ90" s="355"/>
      <c r="BK90" s="355"/>
      <c r="BL90" s="355"/>
      <c r="BM90" s="356"/>
      <c r="BO90" s="354"/>
      <c r="BP90" s="355"/>
      <c r="BQ90" s="355"/>
      <c r="BR90" s="355"/>
      <c r="BS90" s="355"/>
      <c r="BT90" s="355"/>
      <c r="BU90" s="355"/>
      <c r="BV90" s="356"/>
      <c r="BX90" s="354"/>
      <c r="BY90" s="355"/>
      <c r="BZ90" s="355"/>
      <c r="CA90" s="355"/>
      <c r="CB90" s="355"/>
      <c r="CC90" s="355"/>
      <c r="CD90" s="355"/>
      <c r="CE90" s="356"/>
      <c r="CG90" s="354"/>
      <c r="CH90" s="355"/>
      <c r="CI90" s="355"/>
      <c r="CJ90" s="355"/>
      <c r="CK90" s="355"/>
      <c r="CL90" s="355"/>
      <c r="CM90" s="355"/>
      <c r="CN90" s="356"/>
      <c r="CP90" s="375"/>
      <c r="CQ90" s="376"/>
      <c r="CR90" s="376"/>
      <c r="CS90" s="376"/>
      <c r="CT90" s="402"/>
      <c r="CV90" s="354"/>
      <c r="CW90" s="355"/>
      <c r="CX90" s="355"/>
      <c r="CY90" s="355"/>
      <c r="CZ90" s="355"/>
      <c r="DA90" s="355"/>
      <c r="DB90" s="355"/>
      <c r="DC90" s="356"/>
    </row>
    <row r="91" spans="1:107" ht="14.25">
      <c r="A91" s="4" t="s">
        <v>116</v>
      </c>
      <c r="B91" s="354"/>
      <c r="C91" s="355"/>
      <c r="D91" s="355"/>
      <c r="E91" s="355"/>
      <c r="F91" s="356"/>
      <c r="H91" s="354"/>
      <c r="I91" s="355"/>
      <c r="J91" s="355"/>
      <c r="K91" s="355"/>
      <c r="L91" s="355"/>
      <c r="M91" s="355"/>
      <c r="N91" s="355"/>
      <c r="O91" s="356"/>
      <c r="Q91" s="354"/>
      <c r="R91" s="355"/>
      <c r="S91" s="355"/>
      <c r="T91" s="355"/>
      <c r="U91" s="355"/>
      <c r="V91" s="355"/>
      <c r="W91" s="355"/>
      <c r="X91" s="356"/>
      <c r="Z91" s="375"/>
      <c r="AA91" s="376"/>
      <c r="AB91" s="376"/>
      <c r="AC91" s="376"/>
      <c r="AD91" s="376"/>
      <c r="AE91" s="372"/>
      <c r="AF91" s="372"/>
      <c r="AG91" s="372"/>
      <c r="AH91" s="372"/>
      <c r="AI91" s="372"/>
      <c r="AJ91" s="204"/>
      <c r="AK91" s="204"/>
      <c r="AL91" s="194"/>
      <c r="AN91" s="354"/>
      <c r="AO91" s="355"/>
      <c r="AP91" s="355"/>
      <c r="AQ91" s="355"/>
      <c r="AR91" s="355"/>
      <c r="AS91" s="355"/>
      <c r="AT91" s="355"/>
      <c r="AU91" s="356"/>
      <c r="AW91" s="354"/>
      <c r="AX91" s="355"/>
      <c r="AY91" s="355"/>
      <c r="AZ91" s="355"/>
      <c r="BA91" s="355"/>
      <c r="BB91" s="355"/>
      <c r="BC91" s="355"/>
      <c r="BD91" s="356"/>
      <c r="BF91" s="354"/>
      <c r="BG91" s="355"/>
      <c r="BH91" s="355"/>
      <c r="BI91" s="355"/>
      <c r="BJ91" s="355"/>
      <c r="BK91" s="355"/>
      <c r="BL91" s="355"/>
      <c r="BM91" s="356"/>
      <c r="BO91" s="354"/>
      <c r="BP91" s="355"/>
      <c r="BQ91" s="355"/>
      <c r="BR91" s="355"/>
      <c r="BS91" s="355"/>
      <c r="BT91" s="355"/>
      <c r="BU91" s="355"/>
      <c r="BV91" s="356"/>
      <c r="BX91" s="354"/>
      <c r="BY91" s="355"/>
      <c r="BZ91" s="355"/>
      <c r="CA91" s="355"/>
      <c r="CB91" s="355"/>
      <c r="CC91" s="355"/>
      <c r="CD91" s="355"/>
      <c r="CE91" s="356"/>
      <c r="CG91" s="195"/>
      <c r="CH91" s="196"/>
      <c r="CI91" s="196"/>
      <c r="CJ91" s="196"/>
      <c r="CK91" s="196"/>
      <c r="CL91" s="204"/>
      <c r="CM91" s="204"/>
      <c r="CN91" s="194"/>
      <c r="CP91" s="375"/>
      <c r="CQ91" s="376"/>
      <c r="CR91" s="376"/>
      <c r="CS91" s="376"/>
      <c r="CT91" s="402"/>
      <c r="CV91" s="354"/>
      <c r="CW91" s="355"/>
      <c r="CX91" s="355"/>
      <c r="CY91" s="355"/>
      <c r="CZ91" s="355"/>
      <c r="DA91" s="355"/>
      <c r="DB91" s="355"/>
      <c r="DC91" s="356"/>
    </row>
    <row r="92" spans="1:107" ht="14.25">
      <c r="A92" s="6" t="s">
        <v>117</v>
      </c>
      <c r="B92" s="67"/>
      <c r="C92" s="67"/>
      <c r="D92" s="67"/>
      <c r="E92" s="67"/>
      <c r="F92" s="16"/>
      <c r="H92" s="203">
        <v>10</v>
      </c>
      <c r="I92" s="203">
        <v>12</v>
      </c>
      <c r="J92" s="210">
        <f>H92*1.34</f>
        <v>13.4</v>
      </c>
      <c r="K92" s="210">
        <f>I92*1.34</f>
        <v>16.080000000000002</v>
      </c>
      <c r="L92" s="211">
        <v>0.34</v>
      </c>
      <c r="M92" s="70">
        <f>J92-(J92*0.015)</f>
        <v>13.199</v>
      </c>
      <c r="N92" s="70">
        <f>K92-(K92*0.015)</f>
        <v>15.838800000000003</v>
      </c>
      <c r="O92" s="16">
        <f>(M92+N92)/(H92+I92)-1</f>
        <v>0.3199000000000003</v>
      </c>
      <c r="Q92" s="69">
        <v>9.5</v>
      </c>
      <c r="R92" s="69">
        <v>13</v>
      </c>
      <c r="S92" s="214">
        <v>12.82</v>
      </c>
      <c r="T92" s="214">
        <v>17.54</v>
      </c>
      <c r="U92" s="207">
        <v>0.3493</v>
      </c>
      <c r="V92" s="69">
        <f>Q92+(Q92*X92)</f>
        <v>12.72525</v>
      </c>
      <c r="W92" s="69">
        <f>R92+(R92*X92)</f>
        <v>17.4135</v>
      </c>
      <c r="X92" s="16">
        <v>0.3395</v>
      </c>
      <c r="Z92" s="215">
        <v>24.1</v>
      </c>
      <c r="AA92" s="215">
        <v>33.3</v>
      </c>
      <c r="AB92" s="215">
        <v>32.51</v>
      </c>
      <c r="AC92" s="215">
        <v>44.72</v>
      </c>
      <c r="AD92" s="207">
        <v>0.3455</v>
      </c>
      <c r="AE92" s="257">
        <v>10</v>
      </c>
      <c r="AF92" s="257">
        <v>33.3</v>
      </c>
      <c r="AG92" s="215">
        <f>(AE92*AD92)+AE92</f>
        <v>13.455</v>
      </c>
      <c r="AH92" s="215">
        <v>44.72</v>
      </c>
      <c r="AI92" s="16">
        <f>((AG92+AH92)/(AE92+AF92)-1)</f>
        <v>0.34353348729792144</v>
      </c>
      <c r="AJ92" s="72">
        <f>AG92-(AG92*0.05)</f>
        <v>12.78225</v>
      </c>
      <c r="AK92" s="72">
        <f>AH92-(AH92*0.05)</f>
        <v>42.484</v>
      </c>
      <c r="AL92" s="16">
        <f>(AJ92+AK92)/(AE92+AF92)-1</f>
        <v>0.2763568129330254</v>
      </c>
      <c r="AN92" s="78">
        <v>10</v>
      </c>
      <c r="AO92" s="78">
        <v>11</v>
      </c>
      <c r="AP92" s="217">
        <v>13.6</v>
      </c>
      <c r="AQ92" s="217">
        <v>14.96</v>
      </c>
      <c r="AR92" s="207">
        <v>0.36</v>
      </c>
      <c r="AS92" s="78">
        <f>AP92-(AP92*0.025)</f>
        <v>13.26</v>
      </c>
      <c r="AT92" s="78">
        <f>AQ92-(AQ92*0.025)</f>
        <v>14.586</v>
      </c>
      <c r="AU92" s="16">
        <f>(AS92+AT92)/(AN92+AO92)-1</f>
        <v>0.32600000000000007</v>
      </c>
      <c r="AW92" s="377" t="s">
        <v>387</v>
      </c>
      <c r="AX92" s="378"/>
      <c r="AY92" s="378"/>
      <c r="AZ92" s="378"/>
      <c r="BA92" s="378"/>
      <c r="BB92" s="378"/>
      <c r="BC92" s="378"/>
      <c r="BD92" s="379"/>
      <c r="BF92" s="80">
        <v>12</v>
      </c>
      <c r="BG92" s="80">
        <v>15.5</v>
      </c>
      <c r="BH92" s="219">
        <v>16.2</v>
      </c>
      <c r="BI92" s="219">
        <v>20.93</v>
      </c>
      <c r="BJ92" s="207">
        <v>0.35</v>
      </c>
      <c r="BK92" s="80">
        <f>BH92-(BH92*0.025)</f>
        <v>15.795</v>
      </c>
      <c r="BL92" s="80">
        <f>BI92-(BI92*0.025)</f>
        <v>20.40675</v>
      </c>
      <c r="BM92" s="16">
        <f>(BK92+BL92)/(BF92+BG92)-1</f>
        <v>0.31642727272727256</v>
      </c>
      <c r="BO92" s="82">
        <v>12.5</v>
      </c>
      <c r="BP92" s="82">
        <v>14.75</v>
      </c>
      <c r="BQ92" s="220">
        <v>16.88</v>
      </c>
      <c r="BR92" s="220">
        <v>19.91</v>
      </c>
      <c r="BS92" s="286">
        <f>((BQ92+BR92)/(BO92+BP92)-1)</f>
        <v>0.35009174311926605</v>
      </c>
      <c r="BT92" s="82">
        <f>BQ92-(BQ92*0.015)</f>
        <v>16.6268</v>
      </c>
      <c r="BU92" s="82">
        <f>BR92-(BR92*0.015)</f>
        <v>19.61135</v>
      </c>
      <c r="BV92" s="16">
        <f>(BT92+BU92)/(BO92+BP92)-1</f>
        <v>0.3298403669724772</v>
      </c>
      <c r="BX92" s="84">
        <v>9</v>
      </c>
      <c r="BY92" s="84">
        <v>13.5</v>
      </c>
      <c r="BZ92" s="221">
        <v>12.51</v>
      </c>
      <c r="CA92" s="221">
        <v>18.76</v>
      </c>
      <c r="CB92" s="207">
        <f>((BZ92+CA92)/(BX92+BY92)-1)</f>
        <v>0.389777777777778</v>
      </c>
      <c r="CC92" s="84">
        <f>BZ92-(BZ92*0.01)</f>
        <v>12.3849</v>
      </c>
      <c r="CD92" s="84">
        <f>CA92-(CA92*0.01)</f>
        <v>18.572400000000002</v>
      </c>
      <c r="CE92" s="16">
        <f>(CC92+CD92)/(BX92+BY92)-1</f>
        <v>0.3758800000000002</v>
      </c>
      <c r="CG92" s="258">
        <v>12</v>
      </c>
      <c r="CH92" s="258">
        <v>15.5</v>
      </c>
      <c r="CI92" s="222">
        <v>16.259999999999998</v>
      </c>
      <c r="CJ92" s="222">
        <v>21.0025</v>
      </c>
      <c r="CK92" s="207">
        <f>((CI92+CJ92)/(CG92+CH92)-1)</f>
        <v>0.3550000000000002</v>
      </c>
      <c r="CL92" s="85">
        <f>CI92-(CI92*0.015)</f>
        <v>16.016099999999998</v>
      </c>
      <c r="CM92" s="85">
        <f>CJ92-(CJ92*0.015)</f>
        <v>20.687462500000002</v>
      </c>
      <c r="CN92" s="16">
        <f>(CL92+CM92)/(CG92+CH92)-1</f>
        <v>0.33467500000000006</v>
      </c>
      <c r="CP92" s="208">
        <v>9.537</v>
      </c>
      <c r="CQ92" s="208">
        <v>14.179499999999999</v>
      </c>
      <c r="CR92" s="208">
        <v>13.3518</v>
      </c>
      <c r="CS92" s="208">
        <v>19.8513</v>
      </c>
      <c r="CT92" s="207">
        <v>0.4</v>
      </c>
      <c r="CV92" s="87">
        <v>11.5</v>
      </c>
      <c r="CW92" s="87">
        <v>15.5</v>
      </c>
      <c r="CX92" s="87">
        <f>CV92*1.32</f>
        <v>15.180000000000001</v>
      </c>
      <c r="CY92" s="87">
        <f>CW92*1.32</f>
        <v>20.46</v>
      </c>
      <c r="CZ92" s="16">
        <f>((CX92+CY92)/(CV92+CW92)-1)</f>
        <v>0.32000000000000006</v>
      </c>
      <c r="DA92" s="87">
        <f>CX92-(CX92*0.05)</f>
        <v>14.421000000000001</v>
      </c>
      <c r="DB92" s="87">
        <f>CY92-(CY92*0.05)</f>
        <v>19.437</v>
      </c>
      <c r="DC92" s="16">
        <f>(DA92+DB92)/(CV92+CW92)-1</f>
        <v>0.2540000000000002</v>
      </c>
    </row>
    <row r="93" spans="1:107" ht="14.25">
      <c r="A93" s="4" t="s">
        <v>118</v>
      </c>
      <c r="B93" s="354"/>
      <c r="C93" s="355"/>
      <c r="D93" s="355"/>
      <c r="E93" s="355"/>
      <c r="F93" s="356"/>
      <c r="H93" s="354"/>
      <c r="I93" s="355"/>
      <c r="J93" s="355"/>
      <c r="K93" s="355"/>
      <c r="L93" s="356"/>
      <c r="M93" s="204"/>
      <c r="N93" s="204"/>
      <c r="O93" s="194"/>
      <c r="Q93" s="354"/>
      <c r="R93" s="355"/>
      <c r="S93" s="355"/>
      <c r="T93" s="355"/>
      <c r="U93" s="356"/>
      <c r="V93" s="204"/>
      <c r="W93" s="204"/>
      <c r="X93" s="194"/>
      <c r="Z93" s="424"/>
      <c r="AA93" s="424"/>
      <c r="AB93" s="424"/>
      <c r="AC93" s="424"/>
      <c r="AD93" s="424"/>
      <c r="AE93" s="372"/>
      <c r="AF93" s="372"/>
      <c r="AG93" s="372"/>
      <c r="AH93" s="372"/>
      <c r="AI93" s="372"/>
      <c r="AJ93" s="204"/>
      <c r="AK93" s="204"/>
      <c r="AL93" s="194"/>
      <c r="AN93" s="354"/>
      <c r="AO93" s="355"/>
      <c r="AP93" s="355"/>
      <c r="AQ93" s="355"/>
      <c r="AR93" s="356"/>
      <c r="AS93" s="204"/>
      <c r="AT93" s="204"/>
      <c r="AU93" s="194"/>
      <c r="AW93" s="200"/>
      <c r="AX93" s="201"/>
      <c r="AY93" s="201"/>
      <c r="AZ93" s="201"/>
      <c r="BA93" s="201"/>
      <c r="BB93" s="205"/>
      <c r="BC93" s="205"/>
      <c r="BD93" s="201"/>
      <c r="BF93" s="354"/>
      <c r="BG93" s="355"/>
      <c r="BH93" s="355"/>
      <c r="BI93" s="355"/>
      <c r="BJ93" s="355"/>
      <c r="BK93" s="204"/>
      <c r="BL93" s="204"/>
      <c r="BM93" s="194"/>
      <c r="BO93" s="321"/>
      <c r="BP93" s="322"/>
      <c r="BQ93" s="322"/>
      <c r="BR93" s="322"/>
      <c r="BS93" s="322"/>
      <c r="BT93" s="204"/>
      <c r="BU93" s="204"/>
      <c r="BV93" s="194"/>
      <c r="BX93" s="354"/>
      <c r="BY93" s="355"/>
      <c r="BZ93" s="355"/>
      <c r="CA93" s="355"/>
      <c r="CB93" s="355"/>
      <c r="CC93" s="204"/>
      <c r="CD93" s="204"/>
      <c r="CE93" s="194"/>
      <c r="CG93" s="354"/>
      <c r="CH93" s="355"/>
      <c r="CI93" s="355"/>
      <c r="CJ93" s="355"/>
      <c r="CK93" s="355"/>
      <c r="CL93" s="204"/>
      <c r="CM93" s="204"/>
      <c r="CN93" s="194"/>
      <c r="CP93" s="375"/>
      <c r="CQ93" s="376"/>
      <c r="CR93" s="376"/>
      <c r="CS93" s="376"/>
      <c r="CT93" s="402"/>
      <c r="CV93" s="354"/>
      <c r="CW93" s="355"/>
      <c r="CX93" s="355"/>
      <c r="CY93" s="355"/>
      <c r="CZ93" s="355"/>
      <c r="DA93" s="355"/>
      <c r="DB93" s="355"/>
      <c r="DC93" s="356"/>
    </row>
    <row r="94" spans="1:107" ht="14.25">
      <c r="A94" s="6" t="s">
        <v>119</v>
      </c>
      <c r="B94" s="67"/>
      <c r="C94" s="67"/>
      <c r="D94" s="67"/>
      <c r="E94" s="67"/>
      <c r="F94" s="16"/>
      <c r="H94" s="70">
        <v>10</v>
      </c>
      <c r="I94" s="70">
        <v>12</v>
      </c>
      <c r="J94" s="209">
        <f>H94*1.34</f>
        <v>13.4</v>
      </c>
      <c r="K94" s="209">
        <f>I94*1.34</f>
        <v>16.080000000000002</v>
      </c>
      <c r="L94" s="207">
        <v>0.34</v>
      </c>
      <c r="M94" s="70">
        <f>J94-(J94*0.015)</f>
        <v>13.199</v>
      </c>
      <c r="N94" s="70">
        <f>K94-(K94*0.015)</f>
        <v>15.838800000000003</v>
      </c>
      <c r="O94" s="16">
        <f>(M94+N94)/(H94+I94)-1</f>
        <v>0.3199000000000003</v>
      </c>
      <c r="Q94" s="69">
        <v>8.5</v>
      </c>
      <c r="R94" s="69">
        <v>12.5</v>
      </c>
      <c r="S94" s="214">
        <v>11.47</v>
      </c>
      <c r="T94" s="214">
        <v>16.87</v>
      </c>
      <c r="U94" s="207">
        <v>0.3495</v>
      </c>
      <c r="V94" s="69">
        <f>Q94+(Q94*X94)</f>
        <v>11.38575</v>
      </c>
      <c r="W94" s="69">
        <f>R94+(R94*X94)</f>
        <v>16.74375</v>
      </c>
      <c r="X94" s="16">
        <v>0.3395</v>
      </c>
      <c r="Z94" s="215">
        <v>12.48</v>
      </c>
      <c r="AA94" s="215">
        <v>16.45</v>
      </c>
      <c r="AB94" s="215">
        <v>17.05</v>
      </c>
      <c r="AC94" s="215">
        <v>22.33</v>
      </c>
      <c r="AD94" s="207">
        <v>0.3612</v>
      </c>
      <c r="AE94" s="257">
        <v>10</v>
      </c>
      <c r="AF94" s="257">
        <v>16.45</v>
      </c>
      <c r="AG94" s="215">
        <f>(AE94*AD94)+AE94</f>
        <v>13.612</v>
      </c>
      <c r="AH94" s="215">
        <v>22.33</v>
      </c>
      <c r="AI94" s="16">
        <f>((AG94+AH94)/(AE94+AF94)-1)</f>
        <v>0.3588657844990548</v>
      </c>
      <c r="AJ94" s="72">
        <f>AG94-(AG94*0.05)</f>
        <v>12.9314</v>
      </c>
      <c r="AK94" s="72">
        <f>AH94-(AH94*0.05)</f>
        <v>21.2135</v>
      </c>
      <c r="AL94" s="16">
        <f>(AJ94+AK94)/(AE94+AF94)-1</f>
        <v>0.2909224952741021</v>
      </c>
      <c r="AN94" s="78">
        <v>10</v>
      </c>
      <c r="AO94" s="78">
        <v>13</v>
      </c>
      <c r="AP94" s="217">
        <v>13.6</v>
      </c>
      <c r="AQ94" s="217">
        <v>17.68</v>
      </c>
      <c r="AR94" s="207">
        <f>((AP94+AQ94)/(AN94+AO94)-1)</f>
        <v>0.3600000000000001</v>
      </c>
      <c r="AS94" s="78">
        <f>AP94-(AP94*0.025)</f>
        <v>13.26</v>
      </c>
      <c r="AT94" s="78">
        <f>AQ94-(AQ94*0.025)</f>
        <v>17.238</v>
      </c>
      <c r="AU94" s="16">
        <f>(AS94+AT94)/(AN94+AO94)-1</f>
        <v>0.32599999999999985</v>
      </c>
      <c r="AW94" s="377" t="s">
        <v>387</v>
      </c>
      <c r="AX94" s="378"/>
      <c r="AY94" s="378"/>
      <c r="AZ94" s="378"/>
      <c r="BA94" s="378"/>
      <c r="BB94" s="378"/>
      <c r="BC94" s="378"/>
      <c r="BD94" s="379"/>
      <c r="BF94" s="80">
        <v>8.8</v>
      </c>
      <c r="BG94" s="80">
        <v>10.82</v>
      </c>
      <c r="BH94" s="219">
        <v>11.88</v>
      </c>
      <c r="BI94" s="219">
        <v>14.61</v>
      </c>
      <c r="BJ94" s="207">
        <v>0.35</v>
      </c>
      <c r="BK94" s="80">
        <f>BH94-(BH94*0.025)</f>
        <v>11.583</v>
      </c>
      <c r="BL94" s="80">
        <f>BI94-(BI94*0.025)</f>
        <v>14.24475</v>
      </c>
      <c r="BM94" s="16">
        <f>(BK94+BL94)/(BF94+BG94)-1</f>
        <v>0.31639908256880744</v>
      </c>
      <c r="BO94" s="82">
        <v>10</v>
      </c>
      <c r="BP94" s="82">
        <v>12</v>
      </c>
      <c r="BQ94" s="220">
        <v>13.5</v>
      </c>
      <c r="BR94" s="220">
        <v>16.2</v>
      </c>
      <c r="BS94" s="286">
        <f>((BQ94+BR94)/(BO94+BP94)-1)</f>
        <v>0.34999999999999987</v>
      </c>
      <c r="BT94" s="82">
        <f>BQ94-(BQ94*0.015)</f>
        <v>13.2975</v>
      </c>
      <c r="BU94" s="82">
        <f>BR94-(BR94*0.015)</f>
        <v>15.956999999999999</v>
      </c>
      <c r="BV94" s="16">
        <f>(BT94+BU94)/(BO94+BP94)-1</f>
        <v>0.32975</v>
      </c>
      <c r="BX94" s="84">
        <v>10</v>
      </c>
      <c r="BY94" s="84">
        <v>15</v>
      </c>
      <c r="BZ94" s="221">
        <v>13.9</v>
      </c>
      <c r="CA94" s="221">
        <v>20.85</v>
      </c>
      <c r="CB94" s="207">
        <f>((BZ94+CA94)/(BX94+BY94)-1)</f>
        <v>0.3899999999999999</v>
      </c>
      <c r="CC94" s="84">
        <f>BZ94-(BZ94*0.01)</f>
        <v>13.761000000000001</v>
      </c>
      <c r="CD94" s="84">
        <f>CA94-(CA94*0.01)</f>
        <v>20.6415</v>
      </c>
      <c r="CE94" s="16">
        <f>(CC94+CD94)/(BX94+BY94)-1</f>
        <v>0.3761000000000001</v>
      </c>
      <c r="CG94" s="389" t="s">
        <v>387</v>
      </c>
      <c r="CH94" s="390"/>
      <c r="CI94" s="390"/>
      <c r="CJ94" s="390"/>
      <c r="CK94" s="390"/>
      <c r="CL94" s="390"/>
      <c r="CM94" s="390"/>
      <c r="CN94" s="391"/>
      <c r="CP94" s="208">
        <v>12.85</v>
      </c>
      <c r="CQ94" s="208">
        <v>20.9</v>
      </c>
      <c r="CR94" s="208">
        <v>17.99</v>
      </c>
      <c r="CS94" s="208">
        <v>29.259999999999994</v>
      </c>
      <c r="CT94" s="207">
        <v>0.4</v>
      </c>
      <c r="CV94" s="87">
        <v>9</v>
      </c>
      <c r="CW94" s="87">
        <v>12</v>
      </c>
      <c r="CX94" s="87">
        <f>CV94*1.32</f>
        <v>11.88</v>
      </c>
      <c r="CY94" s="87">
        <f>CW94*1.32</f>
        <v>15.84</v>
      </c>
      <c r="CZ94" s="16">
        <f>((CX94+CY94)/(CV94+CW94)-1)</f>
        <v>0.31999999999999984</v>
      </c>
      <c r="DA94" s="87">
        <f>CX94-(CX94*0.05)</f>
        <v>11.286000000000001</v>
      </c>
      <c r="DB94" s="87">
        <f>CY94-(CY94*0.05)</f>
        <v>15.048</v>
      </c>
      <c r="DC94" s="16">
        <f>(DA94+DB94)/(CV94+CW94)-1</f>
        <v>0.2540000000000002</v>
      </c>
    </row>
    <row r="95" spans="1:107" ht="14.25">
      <c r="A95" s="6" t="s">
        <v>120</v>
      </c>
      <c r="B95" s="67"/>
      <c r="C95" s="67"/>
      <c r="D95" s="67"/>
      <c r="E95" s="67"/>
      <c r="F95" s="16"/>
      <c r="H95" s="70">
        <v>12</v>
      </c>
      <c r="I95" s="70">
        <v>15</v>
      </c>
      <c r="J95" s="209">
        <f>H95*1.34</f>
        <v>16.080000000000002</v>
      </c>
      <c r="K95" s="209">
        <f>I95*1.34</f>
        <v>20.1</v>
      </c>
      <c r="L95" s="207">
        <v>0.34</v>
      </c>
      <c r="M95" s="70">
        <f>J95-(J95*0.015)</f>
        <v>15.838800000000003</v>
      </c>
      <c r="N95" s="70">
        <f>K95-(K95*0.015)</f>
        <v>19.7985</v>
      </c>
      <c r="O95" s="16">
        <f>(M95+N95)/(H95+I95)-1</f>
        <v>0.3199000000000001</v>
      </c>
      <c r="Q95" s="69">
        <v>10</v>
      </c>
      <c r="R95" s="69">
        <v>14</v>
      </c>
      <c r="S95" s="214">
        <v>13.5</v>
      </c>
      <c r="T95" s="214">
        <v>18.89</v>
      </c>
      <c r="U95" s="207">
        <v>0.3496</v>
      </c>
      <c r="V95" s="69">
        <f>Q95+(Q95*X95)</f>
        <v>13.395</v>
      </c>
      <c r="W95" s="69">
        <f>R95+(R95*X95)</f>
        <v>18.753</v>
      </c>
      <c r="X95" s="16">
        <v>0.3395</v>
      </c>
      <c r="Z95" s="215">
        <v>15.28</v>
      </c>
      <c r="AA95" s="215">
        <v>20.47</v>
      </c>
      <c r="AB95" s="215">
        <v>20.79</v>
      </c>
      <c r="AC95" s="215">
        <v>27.69</v>
      </c>
      <c r="AD95" s="207">
        <v>0.3561</v>
      </c>
      <c r="AE95" s="257">
        <v>10</v>
      </c>
      <c r="AF95" s="257">
        <v>20.47</v>
      </c>
      <c r="AG95" s="215">
        <f>(AE95*AD95)+AE95</f>
        <v>13.561</v>
      </c>
      <c r="AH95" s="215">
        <v>27.69</v>
      </c>
      <c r="AI95" s="16">
        <f>((AG95+AH95)/(AE95+AF95)-1)</f>
        <v>0.3538234328848049</v>
      </c>
      <c r="AJ95" s="72">
        <f>AG95-(AG95*0.05)</f>
        <v>12.88295</v>
      </c>
      <c r="AK95" s="72">
        <f>AH95-(AH95*0.05)</f>
        <v>26.305500000000002</v>
      </c>
      <c r="AL95" s="16">
        <f>(AJ95+AK95)/(AE95+AF95)-1</f>
        <v>0.28613226124056457</v>
      </c>
      <c r="AN95" s="78">
        <v>10</v>
      </c>
      <c r="AO95" s="78">
        <v>13</v>
      </c>
      <c r="AP95" s="217">
        <v>13.6</v>
      </c>
      <c r="AQ95" s="217">
        <v>17.68</v>
      </c>
      <c r="AR95" s="207">
        <f>((AP95+AQ95)/(AN95+AO95)-1)</f>
        <v>0.3600000000000001</v>
      </c>
      <c r="AS95" s="78">
        <f>AP95-(AP95*0.025)</f>
        <v>13.26</v>
      </c>
      <c r="AT95" s="78">
        <f>AQ95-(AQ95*0.025)</f>
        <v>17.238</v>
      </c>
      <c r="AU95" s="16">
        <f>(AS95+AT95)/(AN95+AO95)-1</f>
        <v>0.32599999999999985</v>
      </c>
      <c r="AW95" s="377" t="s">
        <v>387</v>
      </c>
      <c r="AX95" s="378"/>
      <c r="AY95" s="378"/>
      <c r="AZ95" s="378"/>
      <c r="BA95" s="378"/>
      <c r="BB95" s="378"/>
      <c r="BC95" s="378"/>
      <c r="BD95" s="379"/>
      <c r="BF95" s="80">
        <v>8.8</v>
      </c>
      <c r="BG95" s="80">
        <v>10.82</v>
      </c>
      <c r="BH95" s="219">
        <v>11.88</v>
      </c>
      <c r="BI95" s="219">
        <v>14.61</v>
      </c>
      <c r="BJ95" s="207">
        <v>0.35</v>
      </c>
      <c r="BK95" s="80">
        <f>BH95-(BH95*0.025)</f>
        <v>11.583</v>
      </c>
      <c r="BL95" s="80">
        <f>BI95-(BI95*0.025)</f>
        <v>14.24475</v>
      </c>
      <c r="BM95" s="16">
        <f>(BK95+BL95)/(BF95+BG95)-1</f>
        <v>0.31639908256880744</v>
      </c>
      <c r="BO95" s="82">
        <v>10</v>
      </c>
      <c r="BP95" s="82">
        <v>12</v>
      </c>
      <c r="BQ95" s="220">
        <v>13.5</v>
      </c>
      <c r="BR95" s="220">
        <v>16.2</v>
      </c>
      <c r="BS95" s="286">
        <f>((BQ95+BR95)/(BO95+BP95)-1)</f>
        <v>0.34999999999999987</v>
      </c>
      <c r="BT95" s="82">
        <f>BQ95-(BQ95*0.015)</f>
        <v>13.2975</v>
      </c>
      <c r="BU95" s="82">
        <f>BR95-(BR95*0.015)</f>
        <v>15.956999999999999</v>
      </c>
      <c r="BV95" s="16">
        <f>(BT95+BU95)/(BO95+BP95)-1</f>
        <v>0.32975</v>
      </c>
      <c r="BX95" s="84">
        <v>9.5</v>
      </c>
      <c r="BY95" s="84">
        <v>11.5</v>
      </c>
      <c r="BZ95" s="221">
        <v>13.2</v>
      </c>
      <c r="CA95" s="221">
        <v>15.99</v>
      </c>
      <c r="CB95" s="207">
        <f>((BZ95+CA95)/(BX95+BY95)-1)</f>
        <v>0.3899999999999999</v>
      </c>
      <c r="CC95" s="84">
        <f>BZ95-(BZ95*0.01)</f>
        <v>13.068</v>
      </c>
      <c r="CD95" s="84">
        <f>CA95-(CA95*0.01)</f>
        <v>15.8301</v>
      </c>
      <c r="CE95" s="16">
        <f>(CC95+CD95)/(BX95+BY95)-1</f>
        <v>0.3760999999999999</v>
      </c>
      <c r="CG95" s="389" t="s">
        <v>387</v>
      </c>
      <c r="CH95" s="390"/>
      <c r="CI95" s="390"/>
      <c r="CJ95" s="390"/>
      <c r="CK95" s="390"/>
      <c r="CL95" s="390"/>
      <c r="CM95" s="390"/>
      <c r="CN95" s="391"/>
      <c r="CP95" s="208">
        <v>9.75</v>
      </c>
      <c r="CQ95" s="208">
        <v>14.5</v>
      </c>
      <c r="CR95" s="208">
        <v>13.162500000000001</v>
      </c>
      <c r="CS95" s="208">
        <v>19.575000000000003</v>
      </c>
      <c r="CT95" s="207">
        <v>0.35</v>
      </c>
      <c r="CV95" s="87">
        <v>15</v>
      </c>
      <c r="CW95" s="87">
        <v>19</v>
      </c>
      <c r="CX95" s="87">
        <f>CV95*1.32</f>
        <v>19.8</v>
      </c>
      <c r="CY95" s="87">
        <f>CW95*1.32</f>
        <v>25.080000000000002</v>
      </c>
      <c r="CZ95" s="16">
        <f>((CX95+CY95)/(CV95+CW95)-1)</f>
        <v>0.32000000000000006</v>
      </c>
      <c r="DA95" s="87">
        <f>CX95-(CX95*0.05)</f>
        <v>18.810000000000002</v>
      </c>
      <c r="DB95" s="87">
        <f>CY95-(CY95*0.05)</f>
        <v>23.826</v>
      </c>
      <c r="DC95" s="16">
        <f>(DA95+DB95)/(CV95+CW95)-1</f>
        <v>0.254</v>
      </c>
    </row>
  </sheetData>
  <sheetProtection/>
  <mergeCells count="536">
    <mergeCell ref="AW94:BD94"/>
    <mergeCell ref="CG94:CN94"/>
    <mergeCell ref="AW95:BD95"/>
    <mergeCell ref="CG95:CN95"/>
    <mergeCell ref="BF93:BJ93"/>
    <mergeCell ref="BO93:BS93"/>
    <mergeCell ref="BX93:CB93"/>
    <mergeCell ref="CG93:CK93"/>
    <mergeCell ref="CP93:CT93"/>
    <mergeCell ref="CV93:DC93"/>
    <mergeCell ref="AW92:BD92"/>
    <mergeCell ref="B93:F93"/>
    <mergeCell ref="H93:L93"/>
    <mergeCell ref="Q93:U93"/>
    <mergeCell ref="Z93:AD93"/>
    <mergeCell ref="AE93:AI93"/>
    <mergeCell ref="AN93:AR93"/>
    <mergeCell ref="AW91:BD91"/>
    <mergeCell ref="BF91:BM91"/>
    <mergeCell ref="BO91:BV91"/>
    <mergeCell ref="BX91:CE91"/>
    <mergeCell ref="CP91:CT91"/>
    <mergeCell ref="CV91:DC91"/>
    <mergeCell ref="B91:F91"/>
    <mergeCell ref="H91:O91"/>
    <mergeCell ref="Q91:X91"/>
    <mergeCell ref="Z91:AD91"/>
    <mergeCell ref="AE91:AI91"/>
    <mergeCell ref="AN91:AU91"/>
    <mergeCell ref="BF90:BM90"/>
    <mergeCell ref="BO90:BV90"/>
    <mergeCell ref="BX90:CE90"/>
    <mergeCell ref="CG90:CN90"/>
    <mergeCell ref="CP90:CT90"/>
    <mergeCell ref="CV90:DC90"/>
    <mergeCell ref="AW89:BD89"/>
    <mergeCell ref="BF89:BM89"/>
    <mergeCell ref="B90:F90"/>
    <mergeCell ref="H90:O90"/>
    <mergeCell ref="Q90:X90"/>
    <mergeCell ref="Z90:AD90"/>
    <mergeCell ref="AE90:AI90"/>
    <mergeCell ref="AJ90:AL90"/>
    <mergeCell ref="AN90:AU90"/>
    <mergeCell ref="AW90:BD90"/>
    <mergeCell ref="AW86:BD86"/>
    <mergeCell ref="BF86:BM86"/>
    <mergeCell ref="AW87:BD87"/>
    <mergeCell ref="BF87:BM87"/>
    <mergeCell ref="AW88:BD88"/>
    <mergeCell ref="BF88:BM88"/>
    <mergeCell ref="BF82:BM82"/>
    <mergeCell ref="BF83:BM83"/>
    <mergeCell ref="AW84:BD84"/>
    <mergeCell ref="BF84:BM84"/>
    <mergeCell ref="AW85:BD85"/>
    <mergeCell ref="BF85:BM85"/>
    <mergeCell ref="AW82:BD82"/>
    <mergeCell ref="AW83:BD83"/>
    <mergeCell ref="H81:O81"/>
    <mergeCell ref="Q81:X81"/>
    <mergeCell ref="AN81:AU81"/>
    <mergeCell ref="AW81:BD81"/>
    <mergeCell ref="BF81:BM81"/>
    <mergeCell ref="BO81:BV81"/>
    <mergeCell ref="B77:F77"/>
    <mergeCell ref="H77:O77"/>
    <mergeCell ref="Q77:X77"/>
    <mergeCell ref="Z77:AD77"/>
    <mergeCell ref="AE77:AI77"/>
    <mergeCell ref="AJ77:AL77"/>
    <mergeCell ref="AN68:AU68"/>
    <mergeCell ref="AW68:BD68"/>
    <mergeCell ref="CP68:CT68"/>
    <mergeCell ref="CV68:DC68"/>
    <mergeCell ref="AN70:AU70"/>
    <mergeCell ref="CP70:CT70"/>
    <mergeCell ref="CV70:DC70"/>
    <mergeCell ref="AN66:AU66"/>
    <mergeCell ref="AW66:BD66"/>
    <mergeCell ref="CP66:CT66"/>
    <mergeCell ref="CV66:DC66"/>
    <mergeCell ref="AN67:AU67"/>
    <mergeCell ref="AW67:BD67"/>
    <mergeCell ref="CP67:CT67"/>
    <mergeCell ref="CV67:DC67"/>
    <mergeCell ref="AN63:AU63"/>
    <mergeCell ref="AW63:BD63"/>
    <mergeCell ref="CP63:CT63"/>
    <mergeCell ref="CV63:DC63"/>
    <mergeCell ref="AN64:AU64"/>
    <mergeCell ref="AW64:BD64"/>
    <mergeCell ref="CP64:CT64"/>
    <mergeCell ref="CV64:DC64"/>
    <mergeCell ref="CP60:CT60"/>
    <mergeCell ref="CV60:DC60"/>
    <mergeCell ref="AN61:AU61"/>
    <mergeCell ref="AW61:BD61"/>
    <mergeCell ref="CP61:CT61"/>
    <mergeCell ref="CV61:DC61"/>
    <mergeCell ref="CP58:CT58"/>
    <mergeCell ref="CV58:DC58"/>
    <mergeCell ref="AN59:AU59"/>
    <mergeCell ref="AW59:BD59"/>
    <mergeCell ref="CP59:CT59"/>
    <mergeCell ref="CV59:DC59"/>
    <mergeCell ref="BX81:CE81"/>
    <mergeCell ref="CP81:CT81"/>
    <mergeCell ref="CV81:DC81"/>
    <mergeCell ref="BF76:BM76"/>
    <mergeCell ref="AW77:BD77"/>
    <mergeCell ref="BF77:BM77"/>
    <mergeCell ref="BO77:BV77"/>
    <mergeCell ref="BX77:CE77"/>
    <mergeCell ref="CP77:CT77"/>
    <mergeCell ref="CV77:DC77"/>
    <mergeCell ref="AN77:AU77"/>
    <mergeCell ref="BF71:BM71"/>
    <mergeCell ref="CP65:CT65"/>
    <mergeCell ref="CV65:DC65"/>
    <mergeCell ref="CV69:DC69"/>
    <mergeCell ref="AW70:BD70"/>
    <mergeCell ref="AN69:AU69"/>
    <mergeCell ref="AW69:BD69"/>
    <mergeCell ref="CP69:CT69"/>
    <mergeCell ref="BF75:BM75"/>
    <mergeCell ref="AN65:AU65"/>
    <mergeCell ref="AW65:BD65"/>
    <mergeCell ref="AW55:BD55"/>
    <mergeCell ref="BF55:BM55"/>
    <mergeCell ref="AW56:BD56"/>
    <mergeCell ref="BF56:BM56"/>
    <mergeCell ref="AN58:AU58"/>
    <mergeCell ref="AW58:BD58"/>
    <mergeCell ref="AN60:AU60"/>
    <mergeCell ref="AW60:BD60"/>
    <mergeCell ref="AW53:BD53"/>
    <mergeCell ref="AE57:AI57"/>
    <mergeCell ref="AJ57:AL57"/>
    <mergeCell ref="AW57:BA57"/>
    <mergeCell ref="BF57:BJ57"/>
    <mergeCell ref="AE54:AI54"/>
    <mergeCell ref="AN54:AU54"/>
    <mergeCell ref="AW54:BA54"/>
    <mergeCell ref="BF54:BJ54"/>
    <mergeCell ref="BO50:BV50"/>
    <mergeCell ref="Z51:AI51"/>
    <mergeCell ref="AN51:AU51"/>
    <mergeCell ref="AW51:BD51"/>
    <mergeCell ref="BF51:BM51"/>
    <mergeCell ref="BO51:BV51"/>
    <mergeCell ref="AN40:AU40"/>
    <mergeCell ref="AW40:BA40"/>
    <mergeCell ref="BF40:BJ40"/>
    <mergeCell ref="AW47:BD47"/>
    <mergeCell ref="BF47:BM47"/>
    <mergeCell ref="BX47:CE47"/>
    <mergeCell ref="AW42:BD42"/>
    <mergeCell ref="AN43:AU43"/>
    <mergeCell ref="AW43:BD43"/>
    <mergeCell ref="BF43:BM43"/>
    <mergeCell ref="BO43:BV43"/>
    <mergeCell ref="BX43:CE43"/>
    <mergeCell ref="CV40:DC40"/>
    <mergeCell ref="AN41:AU41"/>
    <mergeCell ref="AW41:BD41"/>
    <mergeCell ref="BF41:BM41"/>
    <mergeCell ref="BO41:BV41"/>
    <mergeCell ref="CV41:DC41"/>
    <mergeCell ref="CG40:CK40"/>
    <mergeCell ref="BO40:BS40"/>
    <mergeCell ref="BX40:CB40"/>
    <mergeCell ref="CP40:CT40"/>
    <mergeCell ref="CV25:DC25"/>
    <mergeCell ref="BF29:BM29"/>
    <mergeCell ref="BF31:BM31"/>
    <mergeCell ref="BF32:BM32"/>
    <mergeCell ref="BF36:BM36"/>
    <mergeCell ref="BF37:BM37"/>
    <mergeCell ref="BO25:BS25"/>
    <mergeCell ref="BX25:CB25"/>
    <mergeCell ref="CG25:CK25"/>
    <mergeCell ref="CP25:CT25"/>
    <mergeCell ref="BO23:BV23"/>
    <mergeCell ref="BX23:CE23"/>
    <mergeCell ref="CG23:CN23"/>
    <mergeCell ref="CP23:CS23"/>
    <mergeCell ref="CV23:DC23"/>
    <mergeCell ref="Z24:AL24"/>
    <mergeCell ref="AN24:AU24"/>
    <mergeCell ref="AW24:BD24"/>
    <mergeCell ref="BF24:BM24"/>
    <mergeCell ref="BO24:BV24"/>
    <mergeCell ref="CP21:CS21"/>
    <mergeCell ref="CV21:DC21"/>
    <mergeCell ref="Z22:AL22"/>
    <mergeCell ref="AN22:AU22"/>
    <mergeCell ref="AW22:BD22"/>
    <mergeCell ref="BF22:BM22"/>
    <mergeCell ref="BO22:BV22"/>
    <mergeCell ref="BO21:BV21"/>
    <mergeCell ref="BX21:CE21"/>
    <mergeCell ref="CG21:CN21"/>
    <mergeCell ref="CV19:DC19"/>
    <mergeCell ref="Z20:AL20"/>
    <mergeCell ref="AN20:AU20"/>
    <mergeCell ref="AW20:BD20"/>
    <mergeCell ref="BF20:BM20"/>
    <mergeCell ref="BO20:BV20"/>
    <mergeCell ref="BX20:CE20"/>
    <mergeCell ref="CG20:CN20"/>
    <mergeCell ref="CP20:CS20"/>
    <mergeCell ref="CV20:DC20"/>
    <mergeCell ref="CP18:CS18"/>
    <mergeCell ref="CV18:DC18"/>
    <mergeCell ref="Z19:AL19"/>
    <mergeCell ref="AN19:AU19"/>
    <mergeCell ref="AW19:BD19"/>
    <mergeCell ref="BF19:BM19"/>
    <mergeCell ref="BO19:BV19"/>
    <mergeCell ref="BX19:CE19"/>
    <mergeCell ref="CG19:CN19"/>
    <mergeCell ref="CP19:CS19"/>
    <mergeCell ref="CG17:CN17"/>
    <mergeCell ref="CP17:CS17"/>
    <mergeCell ref="CV17:DC17"/>
    <mergeCell ref="Z18:AL18"/>
    <mergeCell ref="AN18:AU18"/>
    <mergeCell ref="AW18:BD18"/>
    <mergeCell ref="BF18:BM18"/>
    <mergeCell ref="BO18:BV18"/>
    <mergeCell ref="BX18:CE18"/>
    <mergeCell ref="CG18:CN18"/>
    <mergeCell ref="CP14:CS14"/>
    <mergeCell ref="CV14:DC14"/>
    <mergeCell ref="CG15:CN15"/>
    <mergeCell ref="CG16:CN16"/>
    <mergeCell ref="Z17:AL17"/>
    <mergeCell ref="AN17:AU17"/>
    <mergeCell ref="AW17:BD17"/>
    <mergeCell ref="BF17:BM17"/>
    <mergeCell ref="BO17:BV17"/>
    <mergeCell ref="BX17:CE17"/>
    <mergeCell ref="CG13:CN13"/>
    <mergeCell ref="CP13:CS13"/>
    <mergeCell ref="CV13:DC13"/>
    <mergeCell ref="Z14:AL14"/>
    <mergeCell ref="AN14:AU14"/>
    <mergeCell ref="AW14:BD14"/>
    <mergeCell ref="BF14:BM14"/>
    <mergeCell ref="BO14:BV14"/>
    <mergeCell ref="BX14:CE14"/>
    <mergeCell ref="CG14:CN14"/>
    <mergeCell ref="BX12:CE12"/>
    <mergeCell ref="CG12:CN12"/>
    <mergeCell ref="CP12:CS12"/>
    <mergeCell ref="CV12:DC12"/>
    <mergeCell ref="Z13:AL13"/>
    <mergeCell ref="AN13:AU13"/>
    <mergeCell ref="AW13:BD13"/>
    <mergeCell ref="BF13:BM13"/>
    <mergeCell ref="BO13:BV13"/>
    <mergeCell ref="BX13:CE13"/>
    <mergeCell ref="CV10:DC10"/>
    <mergeCell ref="Z11:AL11"/>
    <mergeCell ref="AN11:AU11"/>
    <mergeCell ref="AW11:BD11"/>
    <mergeCell ref="BF11:BM11"/>
    <mergeCell ref="BO11:BV11"/>
    <mergeCell ref="BX11:CE11"/>
    <mergeCell ref="CG11:CN11"/>
    <mergeCell ref="CP11:CS11"/>
    <mergeCell ref="CV11:DC11"/>
    <mergeCell ref="CP9:CS9"/>
    <mergeCell ref="CV9:DC9"/>
    <mergeCell ref="Z10:AL10"/>
    <mergeCell ref="AN10:AU10"/>
    <mergeCell ref="AW10:BD10"/>
    <mergeCell ref="BF10:BM10"/>
    <mergeCell ref="BO10:BV10"/>
    <mergeCell ref="BX10:CE10"/>
    <mergeCell ref="CG10:CN10"/>
    <mergeCell ref="CP10:CS10"/>
    <mergeCell ref="CG8:CN8"/>
    <mergeCell ref="CP8:CS8"/>
    <mergeCell ref="CV8:DC8"/>
    <mergeCell ref="Z9:AL9"/>
    <mergeCell ref="AN9:AU9"/>
    <mergeCell ref="AW9:BD9"/>
    <mergeCell ref="BF9:BM9"/>
    <mergeCell ref="BO9:BV9"/>
    <mergeCell ref="BX9:CE9"/>
    <mergeCell ref="CG9:CN9"/>
    <mergeCell ref="BX7:CE7"/>
    <mergeCell ref="CG7:CN7"/>
    <mergeCell ref="CP7:CS7"/>
    <mergeCell ref="CV7:DC7"/>
    <mergeCell ref="Z8:AL8"/>
    <mergeCell ref="AN8:AU8"/>
    <mergeCell ref="AW8:BD8"/>
    <mergeCell ref="BF8:BM8"/>
    <mergeCell ref="BO8:BV8"/>
    <mergeCell ref="BX8:CE8"/>
    <mergeCell ref="BF6:BJ6"/>
    <mergeCell ref="BO6:BS6"/>
    <mergeCell ref="BX6:CB6"/>
    <mergeCell ref="CP6:CT6"/>
    <mergeCell ref="CV6:DC6"/>
    <mergeCell ref="Z7:AL7"/>
    <mergeCell ref="AN7:AU7"/>
    <mergeCell ref="AW7:BD7"/>
    <mergeCell ref="BF7:BM7"/>
    <mergeCell ref="BO7:BV7"/>
    <mergeCell ref="CC5:CE5"/>
    <mergeCell ref="CI5:CK5"/>
    <mergeCell ref="CL5:CN5"/>
    <mergeCell ref="CP5:CT5"/>
    <mergeCell ref="CX5:CZ5"/>
    <mergeCell ref="DA5:DC5"/>
    <mergeCell ref="DA3:DB3"/>
    <mergeCell ref="Z5:AD5"/>
    <mergeCell ref="AE5:AI5"/>
    <mergeCell ref="AJ5:AL5"/>
    <mergeCell ref="AP5:AR5"/>
    <mergeCell ref="AS5:AU5"/>
    <mergeCell ref="AY5:BA5"/>
    <mergeCell ref="BB5:BD5"/>
    <mergeCell ref="BH5:BJ5"/>
    <mergeCell ref="BK5:BM5"/>
    <mergeCell ref="CZ2:CZ4"/>
    <mergeCell ref="DA2:DB2"/>
    <mergeCell ref="DC2:DC4"/>
    <mergeCell ref="AG3:AH3"/>
    <mergeCell ref="AJ3:AK3"/>
    <mergeCell ref="AP3:AQ3"/>
    <mergeCell ref="AS3:AT3"/>
    <mergeCell ref="AY3:AZ3"/>
    <mergeCell ref="BB3:BC3"/>
    <mergeCell ref="BH3:BI3"/>
    <mergeCell ref="CK2:CK4"/>
    <mergeCell ref="CL2:CM2"/>
    <mergeCell ref="CN2:CN4"/>
    <mergeCell ref="CP2:CS2"/>
    <mergeCell ref="CT2:CT4"/>
    <mergeCell ref="CV2:CY2"/>
    <mergeCell ref="CL3:CM3"/>
    <mergeCell ref="CP3:CQ3"/>
    <mergeCell ref="CR3:CS3"/>
    <mergeCell ref="CX3:CY3"/>
    <mergeCell ref="BX2:CA2"/>
    <mergeCell ref="CB2:CB4"/>
    <mergeCell ref="CC2:CD2"/>
    <mergeCell ref="CE2:CE4"/>
    <mergeCell ref="CG2:CJ2"/>
    <mergeCell ref="BZ3:CA3"/>
    <mergeCell ref="CC3:CD3"/>
    <mergeCell ref="CI3:CJ3"/>
    <mergeCell ref="CG3:CH3"/>
    <mergeCell ref="BK2:BL2"/>
    <mergeCell ref="BM2:BM4"/>
    <mergeCell ref="BO2:BR2"/>
    <mergeCell ref="BS2:BS4"/>
    <mergeCell ref="BT2:BU2"/>
    <mergeCell ref="BK3:BL3"/>
    <mergeCell ref="BQ3:BR3"/>
    <mergeCell ref="BT3:BU3"/>
    <mergeCell ref="BO3:BP3"/>
    <mergeCell ref="AW2:AZ2"/>
    <mergeCell ref="BA2:BA4"/>
    <mergeCell ref="BB2:BC2"/>
    <mergeCell ref="BD2:BD4"/>
    <mergeCell ref="BF2:BI2"/>
    <mergeCell ref="BJ2:BJ4"/>
    <mergeCell ref="CP1:CT1"/>
    <mergeCell ref="CV1:DC1"/>
    <mergeCell ref="AE2:AH2"/>
    <mergeCell ref="AI2:AI4"/>
    <mergeCell ref="AJ2:AK2"/>
    <mergeCell ref="AL2:AL4"/>
    <mergeCell ref="AN2:AQ2"/>
    <mergeCell ref="AR2:AR4"/>
    <mergeCell ref="AS2:AT2"/>
    <mergeCell ref="AU2:AU4"/>
    <mergeCell ref="AN1:AU1"/>
    <mergeCell ref="AW1:BD1"/>
    <mergeCell ref="BF1:BM1"/>
    <mergeCell ref="BO1:BV1"/>
    <mergeCell ref="BX1:CE1"/>
    <mergeCell ref="CG1:CN1"/>
    <mergeCell ref="S3:T3"/>
    <mergeCell ref="H1:O1"/>
    <mergeCell ref="A2:A4"/>
    <mergeCell ref="H2:K2"/>
    <mergeCell ref="L2:L4"/>
    <mergeCell ref="H3:I3"/>
    <mergeCell ref="J3:K3"/>
    <mergeCell ref="M3:N3"/>
    <mergeCell ref="AB3:AC3"/>
    <mergeCell ref="M2:N2"/>
    <mergeCell ref="B1:F1"/>
    <mergeCell ref="B2:E2"/>
    <mergeCell ref="F2:F4"/>
    <mergeCell ref="B3:C3"/>
    <mergeCell ref="X2:X4"/>
    <mergeCell ref="V3:W3"/>
    <mergeCell ref="Q1:X1"/>
    <mergeCell ref="Q3:R3"/>
    <mergeCell ref="Z1:AL1"/>
    <mergeCell ref="D3:E3"/>
    <mergeCell ref="B25:F25"/>
    <mergeCell ref="BF3:BG3"/>
    <mergeCell ref="AW3:AX3"/>
    <mergeCell ref="O2:O4"/>
    <mergeCell ref="Q2:T2"/>
    <mergeCell ref="U2:U4"/>
    <mergeCell ref="V2:W2"/>
    <mergeCell ref="H7:O7"/>
    <mergeCell ref="CV3:CW3"/>
    <mergeCell ref="J5:L5"/>
    <mergeCell ref="M5:O5"/>
    <mergeCell ref="S5:U5"/>
    <mergeCell ref="V5:X5"/>
    <mergeCell ref="BQ5:BS5"/>
    <mergeCell ref="BT5:BV5"/>
    <mergeCell ref="BZ5:CB5"/>
    <mergeCell ref="AE3:AF3"/>
    <mergeCell ref="AD2:AD4"/>
    <mergeCell ref="BV2:BV4"/>
    <mergeCell ref="B6:F6"/>
    <mergeCell ref="H6:L6"/>
    <mergeCell ref="Q6:U6"/>
    <mergeCell ref="Z6:AD6"/>
    <mergeCell ref="CG6:CK6"/>
    <mergeCell ref="AN3:AO3"/>
    <mergeCell ref="BX3:BY3"/>
    <mergeCell ref="Z2:AC2"/>
    <mergeCell ref="Z3:AA3"/>
    <mergeCell ref="Q7:X7"/>
    <mergeCell ref="AE6:AI6"/>
    <mergeCell ref="AN6:AR6"/>
    <mergeCell ref="AW6:BA6"/>
    <mergeCell ref="H8:O8"/>
    <mergeCell ref="Q8:X8"/>
    <mergeCell ref="AN12:AU12"/>
    <mergeCell ref="AW12:BD12"/>
    <mergeCell ref="BF12:BM12"/>
    <mergeCell ref="H9:O9"/>
    <mergeCell ref="Q9:X9"/>
    <mergeCell ref="H10:O10"/>
    <mergeCell ref="Q10:X10"/>
    <mergeCell ref="H11:O11"/>
    <mergeCell ref="Q11:X11"/>
    <mergeCell ref="BO12:BV12"/>
    <mergeCell ref="H13:O13"/>
    <mergeCell ref="Q13:X13"/>
    <mergeCell ref="H14:O14"/>
    <mergeCell ref="Q14:X14"/>
    <mergeCell ref="H17:O17"/>
    <mergeCell ref="Q17:X17"/>
    <mergeCell ref="H12:O12"/>
    <mergeCell ref="Q12:X12"/>
    <mergeCell ref="Z12:AL12"/>
    <mergeCell ref="H18:O18"/>
    <mergeCell ref="Q18:X18"/>
    <mergeCell ref="H19:O19"/>
    <mergeCell ref="Q19:X19"/>
    <mergeCell ref="H20:O20"/>
    <mergeCell ref="Q20:X20"/>
    <mergeCell ref="H21:O21"/>
    <mergeCell ref="Q21:X21"/>
    <mergeCell ref="Z21:AL21"/>
    <mergeCell ref="AN21:AU21"/>
    <mergeCell ref="AW21:BD21"/>
    <mergeCell ref="BF21:BM21"/>
    <mergeCell ref="H22:O22"/>
    <mergeCell ref="Q22:X22"/>
    <mergeCell ref="BX22:CE22"/>
    <mergeCell ref="CG22:CN22"/>
    <mergeCell ref="CP22:CS22"/>
    <mergeCell ref="CV22:DC22"/>
    <mergeCell ref="H23:O23"/>
    <mergeCell ref="Q23:X23"/>
    <mergeCell ref="Z23:AL23"/>
    <mergeCell ref="AN23:AU23"/>
    <mergeCell ref="AW23:BD23"/>
    <mergeCell ref="BF23:BM23"/>
    <mergeCell ref="H24:O24"/>
    <mergeCell ref="Q24:X24"/>
    <mergeCell ref="BX24:CE24"/>
    <mergeCell ref="CG24:CN24"/>
    <mergeCell ref="CP24:CS24"/>
    <mergeCell ref="CV24:DC24"/>
    <mergeCell ref="H25:L25"/>
    <mergeCell ref="Q25:U25"/>
    <mergeCell ref="Z25:AD25"/>
    <mergeCell ref="AE25:AI25"/>
    <mergeCell ref="AW25:BA25"/>
    <mergeCell ref="BF25:BJ25"/>
    <mergeCell ref="BF38:BM38"/>
    <mergeCell ref="BF39:BM39"/>
    <mergeCell ref="B54:F54"/>
    <mergeCell ref="H54:L54"/>
    <mergeCell ref="Q54:U54"/>
    <mergeCell ref="Z54:AD54"/>
    <mergeCell ref="AW52:BD52"/>
    <mergeCell ref="B40:F40"/>
    <mergeCell ref="H40:L40"/>
    <mergeCell ref="Q40:U40"/>
    <mergeCell ref="Z40:AD40"/>
    <mergeCell ref="AE40:AI40"/>
    <mergeCell ref="BO57:BS57"/>
    <mergeCell ref="BX57:CB57"/>
    <mergeCell ref="CG57:CK57"/>
    <mergeCell ref="H41:O41"/>
    <mergeCell ref="AW44:BD44"/>
    <mergeCell ref="AW49:BD49"/>
    <mergeCell ref="AW50:BD50"/>
    <mergeCell ref="H51:O51"/>
    <mergeCell ref="AW45:BD45"/>
    <mergeCell ref="AW46:BD46"/>
    <mergeCell ref="B81:F81"/>
    <mergeCell ref="Z81:AD81"/>
    <mergeCell ref="AE81:AI81"/>
    <mergeCell ref="CG54:CK54"/>
    <mergeCell ref="AW48:BD48"/>
    <mergeCell ref="BO54:BS54"/>
    <mergeCell ref="BX54:CB54"/>
    <mergeCell ref="BF50:BM50"/>
    <mergeCell ref="CP54:CT54"/>
    <mergeCell ref="CV54:DC54"/>
    <mergeCell ref="B57:F57"/>
    <mergeCell ref="H57:L57"/>
    <mergeCell ref="Q57:U57"/>
    <mergeCell ref="Z57:AD57"/>
    <mergeCell ref="CV57:DC57"/>
    <mergeCell ref="CP57:CT57"/>
  </mergeCells>
  <printOptions/>
  <pageMargins left="0.7" right="0.7" top="0.75" bottom="0.75" header="0.3" footer="0.3"/>
  <pageSetup fitToWidth="0" fitToHeight="1" horizontalDpi="600" verticalDpi="600" orientation="portrait" scale="47" r:id="rId1"/>
  <headerFooter>
    <oddFooter>&amp;RGSS16112-TEMP_EMPL
Pricing Spreadsheet 17</oddFooter>
  </headerFooter>
  <colBreaks count="10" manualBreakCount="10">
    <brk id="6" max="65535" man="1"/>
    <brk id="15" max="65535" man="1"/>
    <brk id="24" max="65535" man="1"/>
    <brk id="38" max="65535" man="1"/>
    <brk id="47" max="65535" man="1"/>
    <brk id="56" max="65535" man="1"/>
    <brk id="65" max="65535" man="1"/>
    <brk id="74" max="65535" man="1"/>
    <brk id="83" max="65535" man="1"/>
    <brk id="92"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DC95"/>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54.28125" style="1" customWidth="1"/>
    <col min="2" max="5" width="10.00390625" style="17" customWidth="1"/>
    <col min="6" max="6" width="10.00390625" style="1" customWidth="1"/>
    <col min="7" max="7" width="1.7109375" style="1" customWidth="1"/>
    <col min="8" max="11" width="10.00390625" style="71" customWidth="1"/>
    <col min="12" max="12" width="10.8515625" style="1" customWidth="1"/>
    <col min="13" max="14" width="10.00390625" style="71" customWidth="1"/>
    <col min="15" max="15" width="10.00390625" style="1" customWidth="1"/>
    <col min="16" max="16" width="1.7109375" style="1" customWidth="1"/>
    <col min="17" max="20" width="10.00390625" style="71" customWidth="1"/>
    <col min="21" max="21" width="10.8515625" style="1" customWidth="1"/>
    <col min="22" max="23" width="10.00390625" style="71" customWidth="1"/>
    <col min="24" max="24" width="10.00390625" style="1" customWidth="1"/>
    <col min="25" max="25" width="1.7109375" style="1" customWidth="1"/>
    <col min="26" max="29" width="10.00390625" style="81" customWidth="1"/>
    <col min="30" max="30" width="11.421875" style="1" customWidth="1"/>
    <col min="31" max="31" width="10.00390625" style="81" customWidth="1"/>
    <col min="32" max="32" width="9.7109375" style="81" bestFit="1" customWidth="1"/>
    <col min="33" max="33" width="10.00390625" style="81" customWidth="1"/>
    <col min="34" max="34" width="9.7109375" style="81" bestFit="1" customWidth="1"/>
    <col min="35" max="35" width="9.57421875" style="1" bestFit="1" customWidth="1"/>
    <col min="36" max="37" width="9.7109375" style="280" bestFit="1" customWidth="1"/>
    <col min="38" max="38" width="11.140625" style="2" customWidth="1"/>
    <col min="39" max="39" width="2.140625" style="1" customWidth="1"/>
    <col min="40" max="43" width="10.00390625" style="71" customWidth="1"/>
    <col min="44" max="44" width="11.7109375" style="1" customWidth="1"/>
    <col min="45" max="46" width="10.00390625" style="71" customWidth="1"/>
    <col min="47" max="47" width="10.00390625" style="1" customWidth="1"/>
    <col min="48" max="48" width="1.7109375" style="1" customWidth="1"/>
    <col min="49" max="52" width="10.00390625" style="1" customWidth="1"/>
    <col min="53" max="53" width="12.140625" style="1" customWidth="1"/>
    <col min="54" max="55" width="10.00390625" style="71" customWidth="1"/>
    <col min="56" max="56" width="10.00390625" style="1" customWidth="1"/>
    <col min="57" max="57" width="1.7109375" style="1" customWidth="1"/>
    <col min="58" max="61" width="10.00390625" style="71" customWidth="1"/>
    <col min="62" max="62" width="11.421875" style="1" customWidth="1"/>
    <col min="63" max="64" width="10.00390625" style="71" customWidth="1"/>
    <col min="65" max="65" width="10.00390625" style="1" customWidth="1"/>
    <col min="66" max="66" width="1.7109375" style="1" customWidth="1"/>
    <col min="67" max="70" width="10.00390625" style="71" customWidth="1"/>
    <col min="71" max="71" width="11.7109375" style="71" customWidth="1"/>
    <col min="72" max="73" width="10.00390625" style="71" customWidth="1"/>
    <col min="74" max="74" width="10.00390625" style="1" customWidth="1"/>
    <col min="75" max="75" width="1.7109375" style="1" customWidth="1"/>
    <col min="76" max="80" width="10.00390625" style="1" customWidth="1"/>
    <col min="81" max="82" width="10.00390625" style="71" customWidth="1"/>
    <col min="83" max="83" width="10.00390625" style="1" customWidth="1"/>
    <col min="84" max="84" width="2.7109375" style="1" customWidth="1"/>
    <col min="85" max="89" width="10.00390625" style="1" customWidth="1"/>
    <col min="90" max="91" width="10.00390625" style="71" customWidth="1"/>
    <col min="92" max="92" width="10.00390625" style="1" customWidth="1"/>
    <col min="93" max="93" width="1.7109375" style="1" customWidth="1"/>
    <col min="94" max="97" width="10.00390625" style="17" customWidth="1"/>
    <col min="98" max="98" width="9.57421875" style="1" bestFit="1" customWidth="1"/>
    <col min="99" max="99" width="1.7109375" style="1" customWidth="1"/>
    <col min="100" max="104" width="10.00390625" style="1" customWidth="1"/>
    <col min="105" max="106" width="10.00390625" style="71" customWidth="1"/>
    <col min="107" max="107" width="10.00390625" style="1" customWidth="1"/>
    <col min="108" max="16384" width="8.8515625" style="1" customWidth="1"/>
  </cols>
  <sheetData>
    <row r="1" spans="1:107" s="199" customFormat="1" ht="60.75" customHeight="1">
      <c r="A1" s="198" t="s">
        <v>28</v>
      </c>
      <c r="B1" s="417" t="s">
        <v>300</v>
      </c>
      <c r="C1" s="418"/>
      <c r="D1" s="418"/>
      <c r="E1" s="418"/>
      <c r="F1" s="418"/>
      <c r="H1" s="419" t="s">
        <v>244</v>
      </c>
      <c r="I1" s="420"/>
      <c r="J1" s="420"/>
      <c r="K1" s="420"/>
      <c r="L1" s="420"/>
      <c r="M1" s="420"/>
      <c r="N1" s="420"/>
      <c r="O1" s="420"/>
      <c r="Q1" s="315" t="s">
        <v>1</v>
      </c>
      <c r="R1" s="316"/>
      <c r="S1" s="316"/>
      <c r="T1" s="316"/>
      <c r="U1" s="316"/>
      <c r="V1" s="316"/>
      <c r="W1" s="316"/>
      <c r="X1" s="316"/>
      <c r="Z1" s="317" t="s">
        <v>7</v>
      </c>
      <c r="AA1" s="318"/>
      <c r="AB1" s="318"/>
      <c r="AC1" s="318"/>
      <c r="AD1" s="318"/>
      <c r="AE1" s="318"/>
      <c r="AF1" s="318"/>
      <c r="AG1" s="318"/>
      <c r="AH1" s="318"/>
      <c r="AI1" s="318"/>
      <c r="AJ1" s="318"/>
      <c r="AK1" s="318"/>
      <c r="AL1" s="318"/>
      <c r="AN1" s="319" t="s">
        <v>8</v>
      </c>
      <c r="AO1" s="320"/>
      <c r="AP1" s="320"/>
      <c r="AQ1" s="320"/>
      <c r="AR1" s="320"/>
      <c r="AS1" s="320"/>
      <c r="AT1" s="320"/>
      <c r="AU1" s="320"/>
      <c r="AW1" s="357" t="s">
        <v>279</v>
      </c>
      <c r="AX1" s="358"/>
      <c r="AY1" s="358"/>
      <c r="AZ1" s="358"/>
      <c r="BA1" s="358"/>
      <c r="BB1" s="358"/>
      <c r="BC1" s="358"/>
      <c r="BD1" s="358"/>
      <c r="BF1" s="359" t="s">
        <v>6</v>
      </c>
      <c r="BG1" s="360"/>
      <c r="BH1" s="360"/>
      <c r="BI1" s="360"/>
      <c r="BJ1" s="360"/>
      <c r="BK1" s="360"/>
      <c r="BL1" s="360"/>
      <c r="BM1" s="360"/>
      <c r="BO1" s="361" t="s">
        <v>3</v>
      </c>
      <c r="BP1" s="362"/>
      <c r="BQ1" s="362"/>
      <c r="BR1" s="362"/>
      <c r="BS1" s="362"/>
      <c r="BT1" s="362"/>
      <c r="BU1" s="362"/>
      <c r="BV1" s="362"/>
      <c r="BX1" s="363" t="s">
        <v>280</v>
      </c>
      <c r="BY1" s="364"/>
      <c r="BZ1" s="364"/>
      <c r="CA1" s="364"/>
      <c r="CB1" s="364"/>
      <c r="CC1" s="364"/>
      <c r="CD1" s="364"/>
      <c r="CE1" s="364"/>
      <c r="CG1" s="365" t="s">
        <v>5</v>
      </c>
      <c r="CH1" s="366"/>
      <c r="CI1" s="366"/>
      <c r="CJ1" s="366"/>
      <c r="CK1" s="366"/>
      <c r="CL1" s="366"/>
      <c r="CM1" s="366"/>
      <c r="CN1" s="366"/>
      <c r="CP1" s="406" t="s">
        <v>386</v>
      </c>
      <c r="CQ1" s="407"/>
      <c r="CR1" s="407"/>
      <c r="CS1" s="407"/>
      <c r="CT1" s="407"/>
      <c r="CV1" s="373" t="s">
        <v>0</v>
      </c>
      <c r="CW1" s="374"/>
      <c r="CX1" s="374"/>
      <c r="CY1" s="374"/>
      <c r="CZ1" s="374"/>
      <c r="DA1" s="374"/>
      <c r="DB1" s="374"/>
      <c r="DC1" s="374"/>
    </row>
    <row r="2" spans="1:107" ht="14.25" customHeight="1">
      <c r="A2" s="414" t="s">
        <v>46</v>
      </c>
      <c r="B2" s="408" t="s">
        <v>47</v>
      </c>
      <c r="C2" s="408"/>
      <c r="D2" s="408"/>
      <c r="E2" s="408"/>
      <c r="F2" s="367" t="s">
        <v>48</v>
      </c>
      <c r="H2" s="321" t="s">
        <v>47</v>
      </c>
      <c r="I2" s="322"/>
      <c r="J2" s="322"/>
      <c r="K2" s="323"/>
      <c r="L2" s="367" t="s">
        <v>48</v>
      </c>
      <c r="M2" s="321" t="s">
        <v>47</v>
      </c>
      <c r="N2" s="323"/>
      <c r="O2" s="367" t="s">
        <v>48</v>
      </c>
      <c r="Q2" s="368" t="s">
        <v>47</v>
      </c>
      <c r="R2" s="368"/>
      <c r="S2" s="368"/>
      <c r="T2" s="368"/>
      <c r="U2" s="367" t="s">
        <v>48</v>
      </c>
      <c r="V2" s="321" t="s">
        <v>47</v>
      </c>
      <c r="W2" s="323"/>
      <c r="X2" s="367" t="s">
        <v>48</v>
      </c>
      <c r="Z2" s="368" t="s">
        <v>47</v>
      </c>
      <c r="AA2" s="368"/>
      <c r="AB2" s="368"/>
      <c r="AC2" s="368"/>
      <c r="AD2" s="367" t="s">
        <v>48</v>
      </c>
      <c r="AE2" s="368" t="s">
        <v>47</v>
      </c>
      <c r="AF2" s="368"/>
      <c r="AG2" s="368"/>
      <c r="AH2" s="368"/>
      <c r="AI2" s="367" t="s">
        <v>48</v>
      </c>
      <c r="AJ2" s="321" t="s">
        <v>47</v>
      </c>
      <c r="AK2" s="323"/>
      <c r="AL2" s="367" t="s">
        <v>48</v>
      </c>
      <c r="AN2" s="321" t="s">
        <v>47</v>
      </c>
      <c r="AO2" s="322"/>
      <c r="AP2" s="322"/>
      <c r="AQ2" s="323"/>
      <c r="AR2" s="399" t="s">
        <v>48</v>
      </c>
      <c r="AS2" s="321" t="s">
        <v>47</v>
      </c>
      <c r="AT2" s="323"/>
      <c r="AU2" s="367" t="s">
        <v>48</v>
      </c>
      <c r="AW2" s="372" t="s">
        <v>47</v>
      </c>
      <c r="AX2" s="372"/>
      <c r="AY2" s="372"/>
      <c r="AZ2" s="372"/>
      <c r="BA2" s="367" t="s">
        <v>48</v>
      </c>
      <c r="BB2" s="321" t="s">
        <v>47</v>
      </c>
      <c r="BC2" s="323"/>
      <c r="BD2" s="367" t="s">
        <v>48</v>
      </c>
      <c r="BF2" s="368" t="s">
        <v>47</v>
      </c>
      <c r="BG2" s="368"/>
      <c r="BH2" s="368"/>
      <c r="BI2" s="368"/>
      <c r="BJ2" s="367" t="s">
        <v>48</v>
      </c>
      <c r="BK2" s="321" t="s">
        <v>47</v>
      </c>
      <c r="BL2" s="323"/>
      <c r="BM2" s="367" t="s">
        <v>48</v>
      </c>
      <c r="BO2" s="368" t="s">
        <v>47</v>
      </c>
      <c r="BP2" s="368"/>
      <c r="BQ2" s="368"/>
      <c r="BR2" s="368"/>
      <c r="BS2" s="395" t="s">
        <v>48</v>
      </c>
      <c r="BT2" s="321" t="s">
        <v>47</v>
      </c>
      <c r="BU2" s="323"/>
      <c r="BV2" s="367" t="s">
        <v>48</v>
      </c>
      <c r="BX2" s="372" t="s">
        <v>47</v>
      </c>
      <c r="BY2" s="372"/>
      <c r="BZ2" s="372"/>
      <c r="CA2" s="372"/>
      <c r="CB2" s="367" t="s">
        <v>48</v>
      </c>
      <c r="CC2" s="321" t="s">
        <v>47</v>
      </c>
      <c r="CD2" s="323"/>
      <c r="CE2" s="367" t="s">
        <v>48</v>
      </c>
      <c r="CG2" s="372" t="s">
        <v>47</v>
      </c>
      <c r="CH2" s="372"/>
      <c r="CI2" s="372"/>
      <c r="CJ2" s="372"/>
      <c r="CK2" s="367" t="s">
        <v>48</v>
      </c>
      <c r="CL2" s="321" t="s">
        <v>47</v>
      </c>
      <c r="CM2" s="323"/>
      <c r="CN2" s="367" t="s">
        <v>48</v>
      </c>
      <c r="CP2" s="408" t="s">
        <v>47</v>
      </c>
      <c r="CQ2" s="408"/>
      <c r="CR2" s="408"/>
      <c r="CS2" s="408"/>
      <c r="CT2" s="367" t="s">
        <v>48</v>
      </c>
      <c r="CV2" s="372" t="s">
        <v>47</v>
      </c>
      <c r="CW2" s="372"/>
      <c r="CX2" s="372"/>
      <c r="CY2" s="372"/>
      <c r="CZ2" s="367" t="s">
        <v>48</v>
      </c>
      <c r="DA2" s="321" t="s">
        <v>47</v>
      </c>
      <c r="DB2" s="323"/>
      <c r="DC2" s="367" t="s">
        <v>48</v>
      </c>
    </row>
    <row r="3" spans="1:107" ht="14.25">
      <c r="A3" s="415"/>
      <c r="B3" s="408" t="s">
        <v>49</v>
      </c>
      <c r="C3" s="408"/>
      <c r="D3" s="408" t="s">
        <v>50</v>
      </c>
      <c r="E3" s="408"/>
      <c r="F3" s="367"/>
      <c r="H3" s="368" t="s">
        <v>49</v>
      </c>
      <c r="I3" s="368"/>
      <c r="J3" s="368" t="s">
        <v>50</v>
      </c>
      <c r="K3" s="368"/>
      <c r="L3" s="367"/>
      <c r="M3" s="368" t="s">
        <v>50</v>
      </c>
      <c r="N3" s="368"/>
      <c r="O3" s="367"/>
      <c r="Q3" s="368" t="s">
        <v>49</v>
      </c>
      <c r="R3" s="368"/>
      <c r="S3" s="368" t="s">
        <v>50</v>
      </c>
      <c r="T3" s="368"/>
      <c r="U3" s="367"/>
      <c r="V3" s="368" t="s">
        <v>50</v>
      </c>
      <c r="W3" s="368"/>
      <c r="X3" s="367"/>
      <c r="Z3" s="409" t="s">
        <v>49</v>
      </c>
      <c r="AA3" s="409"/>
      <c r="AB3" s="409" t="s">
        <v>50</v>
      </c>
      <c r="AC3" s="409"/>
      <c r="AD3" s="367"/>
      <c r="AE3" s="409" t="s">
        <v>49</v>
      </c>
      <c r="AF3" s="409"/>
      <c r="AG3" s="409" t="s">
        <v>50</v>
      </c>
      <c r="AH3" s="409"/>
      <c r="AI3" s="367"/>
      <c r="AJ3" s="368" t="s">
        <v>50</v>
      </c>
      <c r="AK3" s="368"/>
      <c r="AL3" s="367"/>
      <c r="AN3" s="321" t="s">
        <v>49</v>
      </c>
      <c r="AO3" s="323"/>
      <c r="AP3" s="321" t="s">
        <v>50</v>
      </c>
      <c r="AQ3" s="323"/>
      <c r="AR3" s="400"/>
      <c r="AS3" s="368" t="s">
        <v>50</v>
      </c>
      <c r="AT3" s="368"/>
      <c r="AU3" s="367"/>
      <c r="AW3" s="372" t="s">
        <v>49</v>
      </c>
      <c r="AX3" s="372"/>
      <c r="AY3" s="372" t="s">
        <v>50</v>
      </c>
      <c r="AZ3" s="372"/>
      <c r="BA3" s="367"/>
      <c r="BB3" s="368" t="s">
        <v>50</v>
      </c>
      <c r="BC3" s="368"/>
      <c r="BD3" s="367"/>
      <c r="BF3" s="368" t="s">
        <v>49</v>
      </c>
      <c r="BG3" s="368"/>
      <c r="BH3" s="368" t="s">
        <v>50</v>
      </c>
      <c r="BI3" s="368"/>
      <c r="BJ3" s="367"/>
      <c r="BK3" s="368" t="s">
        <v>50</v>
      </c>
      <c r="BL3" s="368"/>
      <c r="BM3" s="367"/>
      <c r="BO3" s="368" t="s">
        <v>49</v>
      </c>
      <c r="BP3" s="368"/>
      <c r="BQ3" s="368" t="s">
        <v>50</v>
      </c>
      <c r="BR3" s="368"/>
      <c r="BS3" s="395"/>
      <c r="BT3" s="368" t="s">
        <v>50</v>
      </c>
      <c r="BU3" s="368"/>
      <c r="BV3" s="367"/>
      <c r="BX3" s="372" t="s">
        <v>49</v>
      </c>
      <c r="BY3" s="372"/>
      <c r="BZ3" s="372" t="s">
        <v>50</v>
      </c>
      <c r="CA3" s="372"/>
      <c r="CB3" s="367"/>
      <c r="CC3" s="368" t="s">
        <v>50</v>
      </c>
      <c r="CD3" s="368"/>
      <c r="CE3" s="367"/>
      <c r="CG3" s="372" t="s">
        <v>49</v>
      </c>
      <c r="CH3" s="372"/>
      <c r="CI3" s="372" t="s">
        <v>50</v>
      </c>
      <c r="CJ3" s="372"/>
      <c r="CK3" s="367"/>
      <c r="CL3" s="368" t="s">
        <v>50</v>
      </c>
      <c r="CM3" s="368"/>
      <c r="CN3" s="367"/>
      <c r="CP3" s="408" t="s">
        <v>49</v>
      </c>
      <c r="CQ3" s="408"/>
      <c r="CR3" s="408" t="s">
        <v>50</v>
      </c>
      <c r="CS3" s="408"/>
      <c r="CT3" s="367"/>
      <c r="CV3" s="372" t="s">
        <v>49</v>
      </c>
      <c r="CW3" s="372"/>
      <c r="CX3" s="372" t="s">
        <v>50</v>
      </c>
      <c r="CY3" s="372"/>
      <c r="CZ3" s="367"/>
      <c r="DA3" s="368" t="s">
        <v>50</v>
      </c>
      <c r="DB3" s="368"/>
      <c r="DC3" s="367"/>
    </row>
    <row r="4" spans="1:107" ht="14.25">
      <c r="A4" s="416"/>
      <c r="B4" s="269" t="s">
        <v>51</v>
      </c>
      <c r="C4" s="269" t="s">
        <v>52</v>
      </c>
      <c r="D4" s="269" t="s">
        <v>51</v>
      </c>
      <c r="E4" s="269" t="s">
        <v>52</v>
      </c>
      <c r="F4" s="367"/>
      <c r="H4" s="263" t="s">
        <v>51</v>
      </c>
      <c r="I4" s="263" t="s">
        <v>52</v>
      </c>
      <c r="J4" s="263" t="s">
        <v>51</v>
      </c>
      <c r="K4" s="263" t="s">
        <v>52</v>
      </c>
      <c r="L4" s="367"/>
      <c r="M4" s="263" t="s">
        <v>51</v>
      </c>
      <c r="N4" s="263" t="s">
        <v>52</v>
      </c>
      <c r="O4" s="367"/>
      <c r="Q4" s="263" t="s">
        <v>51</v>
      </c>
      <c r="R4" s="263" t="s">
        <v>52</v>
      </c>
      <c r="S4" s="263" t="s">
        <v>51</v>
      </c>
      <c r="T4" s="263" t="s">
        <v>52</v>
      </c>
      <c r="U4" s="367"/>
      <c r="V4" s="263" t="s">
        <v>51</v>
      </c>
      <c r="W4" s="263" t="s">
        <v>52</v>
      </c>
      <c r="X4" s="367"/>
      <c r="Z4" s="265" t="s">
        <v>51</v>
      </c>
      <c r="AA4" s="265" t="s">
        <v>52</v>
      </c>
      <c r="AB4" s="265" t="s">
        <v>51</v>
      </c>
      <c r="AC4" s="265" t="s">
        <v>52</v>
      </c>
      <c r="AD4" s="367"/>
      <c r="AE4" s="265" t="s">
        <v>51</v>
      </c>
      <c r="AF4" s="265" t="s">
        <v>52</v>
      </c>
      <c r="AG4" s="265" t="s">
        <v>51</v>
      </c>
      <c r="AH4" s="265" t="s">
        <v>52</v>
      </c>
      <c r="AI4" s="367"/>
      <c r="AJ4" s="263" t="s">
        <v>51</v>
      </c>
      <c r="AK4" s="263" t="s">
        <v>52</v>
      </c>
      <c r="AL4" s="367"/>
      <c r="AN4" s="263" t="s">
        <v>51</v>
      </c>
      <c r="AO4" s="263" t="s">
        <v>52</v>
      </c>
      <c r="AP4" s="263" t="s">
        <v>51</v>
      </c>
      <c r="AQ4" s="263" t="s">
        <v>52</v>
      </c>
      <c r="AR4" s="401"/>
      <c r="AS4" s="263" t="s">
        <v>51</v>
      </c>
      <c r="AT4" s="263" t="s">
        <v>52</v>
      </c>
      <c r="AU4" s="367"/>
      <c r="AW4" s="262" t="s">
        <v>51</v>
      </c>
      <c r="AX4" s="262" t="s">
        <v>52</v>
      </c>
      <c r="AY4" s="262" t="s">
        <v>51</v>
      </c>
      <c r="AZ4" s="262" t="s">
        <v>52</v>
      </c>
      <c r="BA4" s="367"/>
      <c r="BB4" s="263" t="s">
        <v>51</v>
      </c>
      <c r="BC4" s="263" t="s">
        <v>52</v>
      </c>
      <c r="BD4" s="367"/>
      <c r="BF4" s="263" t="s">
        <v>51</v>
      </c>
      <c r="BG4" s="263" t="s">
        <v>52</v>
      </c>
      <c r="BH4" s="263" t="s">
        <v>51</v>
      </c>
      <c r="BI4" s="263" t="s">
        <v>52</v>
      </c>
      <c r="BJ4" s="367"/>
      <c r="BK4" s="263" t="s">
        <v>51</v>
      </c>
      <c r="BL4" s="263" t="s">
        <v>52</v>
      </c>
      <c r="BM4" s="367"/>
      <c r="BO4" s="263" t="s">
        <v>51</v>
      </c>
      <c r="BP4" s="263" t="s">
        <v>52</v>
      </c>
      <c r="BQ4" s="263" t="s">
        <v>51</v>
      </c>
      <c r="BR4" s="263" t="s">
        <v>52</v>
      </c>
      <c r="BS4" s="395"/>
      <c r="BT4" s="263" t="s">
        <v>51</v>
      </c>
      <c r="BU4" s="263" t="s">
        <v>52</v>
      </c>
      <c r="BV4" s="367"/>
      <c r="BX4" s="262" t="s">
        <v>51</v>
      </c>
      <c r="BY4" s="262" t="s">
        <v>52</v>
      </c>
      <c r="BZ4" s="262" t="s">
        <v>51</v>
      </c>
      <c r="CA4" s="262" t="s">
        <v>52</v>
      </c>
      <c r="CB4" s="367"/>
      <c r="CC4" s="263" t="s">
        <v>51</v>
      </c>
      <c r="CD4" s="263" t="s">
        <v>52</v>
      </c>
      <c r="CE4" s="367"/>
      <c r="CG4" s="262" t="s">
        <v>51</v>
      </c>
      <c r="CH4" s="262" t="s">
        <v>52</v>
      </c>
      <c r="CI4" s="262" t="s">
        <v>51</v>
      </c>
      <c r="CJ4" s="262" t="s">
        <v>52</v>
      </c>
      <c r="CK4" s="367"/>
      <c r="CL4" s="263" t="s">
        <v>51</v>
      </c>
      <c r="CM4" s="263" t="s">
        <v>52</v>
      </c>
      <c r="CN4" s="367"/>
      <c r="CP4" s="269" t="s">
        <v>51</v>
      </c>
      <c r="CQ4" s="269" t="s">
        <v>52</v>
      </c>
      <c r="CR4" s="269" t="s">
        <v>51</v>
      </c>
      <c r="CS4" s="269" t="s">
        <v>52</v>
      </c>
      <c r="CT4" s="367"/>
      <c r="CV4" s="262" t="s">
        <v>51</v>
      </c>
      <c r="CW4" s="262" t="s">
        <v>52</v>
      </c>
      <c r="CX4" s="262" t="s">
        <v>51</v>
      </c>
      <c r="CY4" s="262" t="s">
        <v>52</v>
      </c>
      <c r="CZ4" s="367"/>
      <c r="DA4" s="263" t="s">
        <v>51</v>
      </c>
      <c r="DB4" s="263" t="s">
        <v>52</v>
      </c>
      <c r="DC4" s="367"/>
    </row>
    <row r="5" spans="1:107" ht="14.25">
      <c r="A5" s="268"/>
      <c r="B5" s="188"/>
      <c r="C5" s="189"/>
      <c r="D5" s="189"/>
      <c r="E5" s="189"/>
      <c r="F5" s="270"/>
      <c r="H5" s="264"/>
      <c r="I5" s="271"/>
      <c r="J5" s="369" t="s">
        <v>384</v>
      </c>
      <c r="K5" s="370"/>
      <c r="L5" s="371"/>
      <c r="M5" s="369" t="s">
        <v>385</v>
      </c>
      <c r="N5" s="370"/>
      <c r="O5" s="371"/>
      <c r="Q5" s="264"/>
      <c r="R5" s="271"/>
      <c r="S5" s="369" t="s">
        <v>384</v>
      </c>
      <c r="T5" s="370"/>
      <c r="U5" s="371"/>
      <c r="V5" s="369" t="s">
        <v>385</v>
      </c>
      <c r="W5" s="370"/>
      <c r="X5" s="371"/>
      <c r="Z5" s="410" t="s">
        <v>399</v>
      </c>
      <c r="AA5" s="410"/>
      <c r="AB5" s="410"/>
      <c r="AC5" s="410"/>
      <c r="AD5" s="410"/>
      <c r="AE5" s="369" t="s">
        <v>400</v>
      </c>
      <c r="AF5" s="370"/>
      <c r="AG5" s="370"/>
      <c r="AH5" s="370"/>
      <c r="AI5" s="371"/>
      <c r="AJ5" s="369" t="s">
        <v>385</v>
      </c>
      <c r="AK5" s="370"/>
      <c r="AL5" s="371"/>
      <c r="AN5" s="264"/>
      <c r="AO5" s="271"/>
      <c r="AP5" s="369" t="s">
        <v>384</v>
      </c>
      <c r="AQ5" s="370"/>
      <c r="AR5" s="371"/>
      <c r="AS5" s="369" t="s">
        <v>385</v>
      </c>
      <c r="AT5" s="370"/>
      <c r="AU5" s="371"/>
      <c r="AW5" s="266"/>
      <c r="AX5" s="267"/>
      <c r="AY5" s="369" t="s">
        <v>384</v>
      </c>
      <c r="AZ5" s="370"/>
      <c r="BA5" s="371"/>
      <c r="BB5" s="369" t="s">
        <v>385</v>
      </c>
      <c r="BC5" s="370"/>
      <c r="BD5" s="371"/>
      <c r="BF5" s="264"/>
      <c r="BG5" s="271"/>
      <c r="BH5" s="369" t="s">
        <v>384</v>
      </c>
      <c r="BI5" s="370"/>
      <c r="BJ5" s="371"/>
      <c r="BK5" s="369" t="s">
        <v>385</v>
      </c>
      <c r="BL5" s="370"/>
      <c r="BM5" s="371"/>
      <c r="BO5" s="264"/>
      <c r="BP5" s="271"/>
      <c r="BQ5" s="369" t="s">
        <v>384</v>
      </c>
      <c r="BR5" s="370"/>
      <c r="BS5" s="371"/>
      <c r="BT5" s="369" t="s">
        <v>385</v>
      </c>
      <c r="BU5" s="370"/>
      <c r="BV5" s="371"/>
      <c r="BX5" s="266"/>
      <c r="BY5" s="267"/>
      <c r="BZ5" s="369" t="s">
        <v>384</v>
      </c>
      <c r="CA5" s="370"/>
      <c r="CB5" s="371"/>
      <c r="CC5" s="369" t="s">
        <v>385</v>
      </c>
      <c r="CD5" s="370"/>
      <c r="CE5" s="371"/>
      <c r="CG5" s="266"/>
      <c r="CH5" s="267"/>
      <c r="CI5" s="369" t="s">
        <v>384</v>
      </c>
      <c r="CJ5" s="370"/>
      <c r="CK5" s="371"/>
      <c r="CL5" s="369" t="s">
        <v>385</v>
      </c>
      <c r="CM5" s="370"/>
      <c r="CN5" s="371"/>
      <c r="CP5" s="421" t="s">
        <v>383</v>
      </c>
      <c r="CQ5" s="422"/>
      <c r="CR5" s="422"/>
      <c r="CS5" s="422"/>
      <c r="CT5" s="423"/>
      <c r="CV5" s="266"/>
      <c r="CW5" s="267"/>
      <c r="CX5" s="369" t="s">
        <v>384</v>
      </c>
      <c r="CY5" s="370"/>
      <c r="CZ5" s="371"/>
      <c r="DA5" s="369" t="s">
        <v>385</v>
      </c>
      <c r="DB5" s="370"/>
      <c r="DC5" s="371"/>
    </row>
    <row r="6" spans="1:107" ht="14.25">
      <c r="A6" s="268" t="s">
        <v>53</v>
      </c>
      <c r="B6" s="354"/>
      <c r="C6" s="355"/>
      <c r="D6" s="355"/>
      <c r="E6" s="355"/>
      <c r="F6" s="356"/>
      <c r="H6" s="354"/>
      <c r="I6" s="355"/>
      <c r="J6" s="355"/>
      <c r="K6" s="355"/>
      <c r="L6" s="356"/>
      <c r="M6" s="204"/>
      <c r="N6" s="204"/>
      <c r="O6" s="194"/>
      <c r="Q6" s="354"/>
      <c r="R6" s="355"/>
      <c r="S6" s="355"/>
      <c r="T6" s="355"/>
      <c r="U6" s="356"/>
      <c r="V6" s="204"/>
      <c r="W6" s="204"/>
      <c r="X6" s="194"/>
      <c r="Z6" s="372"/>
      <c r="AA6" s="372"/>
      <c r="AB6" s="372"/>
      <c r="AC6" s="372"/>
      <c r="AD6" s="372"/>
      <c r="AE6" s="410" t="s">
        <v>384</v>
      </c>
      <c r="AF6" s="410"/>
      <c r="AG6" s="410"/>
      <c r="AH6" s="410"/>
      <c r="AI6" s="410"/>
      <c r="AJ6" s="204"/>
      <c r="AK6" s="204"/>
      <c r="AL6" s="194"/>
      <c r="AN6" s="354"/>
      <c r="AO6" s="355"/>
      <c r="AP6" s="355"/>
      <c r="AQ6" s="355"/>
      <c r="AR6" s="356"/>
      <c r="AS6" s="204"/>
      <c r="AT6" s="204"/>
      <c r="AU6" s="194"/>
      <c r="AW6" s="354"/>
      <c r="AX6" s="355"/>
      <c r="AY6" s="355"/>
      <c r="AZ6" s="355"/>
      <c r="BA6" s="356"/>
      <c r="BB6" s="204"/>
      <c r="BC6" s="204"/>
      <c r="BD6" s="194"/>
      <c r="BF6" s="354"/>
      <c r="BG6" s="355"/>
      <c r="BH6" s="355"/>
      <c r="BI6" s="355"/>
      <c r="BJ6" s="355"/>
      <c r="BK6" s="204"/>
      <c r="BL6" s="204"/>
      <c r="BM6" s="194"/>
      <c r="BO6" s="321"/>
      <c r="BP6" s="322"/>
      <c r="BQ6" s="322"/>
      <c r="BR6" s="322"/>
      <c r="BS6" s="323"/>
      <c r="BT6" s="204"/>
      <c r="BU6" s="204"/>
      <c r="BV6" s="194"/>
      <c r="BX6" s="354"/>
      <c r="BY6" s="355"/>
      <c r="BZ6" s="355"/>
      <c r="CA6" s="355"/>
      <c r="CB6" s="355"/>
      <c r="CC6" s="204"/>
      <c r="CD6" s="204"/>
      <c r="CE6" s="194"/>
      <c r="CG6" s="354"/>
      <c r="CH6" s="355"/>
      <c r="CI6" s="355"/>
      <c r="CJ6" s="355"/>
      <c r="CK6" s="355"/>
      <c r="CL6" s="204"/>
      <c r="CM6" s="204"/>
      <c r="CN6" s="194"/>
      <c r="CP6" s="354"/>
      <c r="CQ6" s="355"/>
      <c r="CR6" s="355"/>
      <c r="CS6" s="355"/>
      <c r="CT6" s="356"/>
      <c r="CV6" s="354"/>
      <c r="CW6" s="355"/>
      <c r="CX6" s="355"/>
      <c r="CY6" s="355"/>
      <c r="CZ6" s="355"/>
      <c r="DA6" s="355"/>
      <c r="DB6" s="355"/>
      <c r="DC6" s="356"/>
    </row>
    <row r="7" spans="1:107" ht="14.25">
      <c r="A7" s="6" t="s">
        <v>54</v>
      </c>
      <c r="B7" s="88">
        <v>8.25</v>
      </c>
      <c r="C7" s="88">
        <v>10.45</v>
      </c>
      <c r="D7" s="88">
        <v>12.27</v>
      </c>
      <c r="E7" s="88">
        <v>15.49</v>
      </c>
      <c r="F7" s="16">
        <v>0.4845</v>
      </c>
      <c r="H7" s="324" t="s">
        <v>261</v>
      </c>
      <c r="I7" s="325"/>
      <c r="J7" s="325"/>
      <c r="K7" s="325"/>
      <c r="L7" s="325"/>
      <c r="M7" s="325"/>
      <c r="N7" s="325"/>
      <c r="O7" s="326"/>
      <c r="Q7" s="312" t="s">
        <v>261</v>
      </c>
      <c r="R7" s="313"/>
      <c r="S7" s="313"/>
      <c r="T7" s="313"/>
      <c r="U7" s="313"/>
      <c r="V7" s="313"/>
      <c r="W7" s="313"/>
      <c r="X7" s="314"/>
      <c r="Z7" s="330" t="s">
        <v>261</v>
      </c>
      <c r="AA7" s="331"/>
      <c r="AB7" s="331"/>
      <c r="AC7" s="331"/>
      <c r="AD7" s="331"/>
      <c r="AE7" s="331"/>
      <c r="AF7" s="331"/>
      <c r="AG7" s="331"/>
      <c r="AH7" s="331"/>
      <c r="AI7" s="331"/>
      <c r="AJ7" s="331"/>
      <c r="AK7" s="331"/>
      <c r="AL7" s="332"/>
      <c r="AN7" s="327" t="s">
        <v>261</v>
      </c>
      <c r="AO7" s="328"/>
      <c r="AP7" s="328"/>
      <c r="AQ7" s="328"/>
      <c r="AR7" s="328"/>
      <c r="AS7" s="328"/>
      <c r="AT7" s="328"/>
      <c r="AU7" s="329"/>
      <c r="AW7" s="333" t="s">
        <v>261</v>
      </c>
      <c r="AX7" s="334"/>
      <c r="AY7" s="334"/>
      <c r="AZ7" s="334"/>
      <c r="BA7" s="334"/>
      <c r="BB7" s="334"/>
      <c r="BC7" s="334"/>
      <c r="BD7" s="335"/>
      <c r="BF7" s="336" t="s">
        <v>261</v>
      </c>
      <c r="BG7" s="337"/>
      <c r="BH7" s="337"/>
      <c r="BI7" s="337"/>
      <c r="BJ7" s="337"/>
      <c r="BK7" s="337"/>
      <c r="BL7" s="337"/>
      <c r="BM7" s="338"/>
      <c r="BO7" s="342" t="s">
        <v>261</v>
      </c>
      <c r="BP7" s="343"/>
      <c r="BQ7" s="343"/>
      <c r="BR7" s="343"/>
      <c r="BS7" s="343"/>
      <c r="BT7" s="343"/>
      <c r="BU7" s="343"/>
      <c r="BV7" s="344"/>
      <c r="BX7" s="339" t="s">
        <v>261</v>
      </c>
      <c r="BY7" s="340"/>
      <c r="BZ7" s="340"/>
      <c r="CA7" s="340"/>
      <c r="CB7" s="340"/>
      <c r="CC7" s="340"/>
      <c r="CD7" s="340"/>
      <c r="CE7" s="341"/>
      <c r="CG7" s="348" t="s">
        <v>261</v>
      </c>
      <c r="CH7" s="349"/>
      <c r="CI7" s="349"/>
      <c r="CJ7" s="349"/>
      <c r="CK7" s="349"/>
      <c r="CL7" s="349"/>
      <c r="CM7" s="349"/>
      <c r="CN7" s="350"/>
      <c r="CP7" s="351" t="s">
        <v>261</v>
      </c>
      <c r="CQ7" s="352"/>
      <c r="CR7" s="352"/>
      <c r="CS7" s="353"/>
      <c r="CT7" s="207"/>
      <c r="CV7" s="345" t="s">
        <v>261</v>
      </c>
      <c r="CW7" s="346"/>
      <c r="CX7" s="346"/>
      <c r="CY7" s="346"/>
      <c r="CZ7" s="346"/>
      <c r="DA7" s="346"/>
      <c r="DB7" s="346"/>
      <c r="DC7" s="347"/>
    </row>
    <row r="8" spans="1:107" ht="14.25">
      <c r="A8" s="6" t="s">
        <v>55</v>
      </c>
      <c r="B8" s="88">
        <v>10.4</v>
      </c>
      <c r="C8" s="88">
        <v>13.53</v>
      </c>
      <c r="D8" s="88">
        <v>15.41</v>
      </c>
      <c r="E8" s="88">
        <v>20.05</v>
      </c>
      <c r="F8" s="16">
        <v>0.4818</v>
      </c>
      <c r="H8" s="324" t="s">
        <v>261</v>
      </c>
      <c r="I8" s="325"/>
      <c r="J8" s="325"/>
      <c r="K8" s="325"/>
      <c r="L8" s="325"/>
      <c r="M8" s="325"/>
      <c r="N8" s="325"/>
      <c r="O8" s="326"/>
      <c r="Q8" s="312" t="s">
        <v>261</v>
      </c>
      <c r="R8" s="313"/>
      <c r="S8" s="313"/>
      <c r="T8" s="313"/>
      <c r="U8" s="313"/>
      <c r="V8" s="313"/>
      <c r="W8" s="313"/>
      <c r="X8" s="314"/>
      <c r="Z8" s="330" t="s">
        <v>261</v>
      </c>
      <c r="AA8" s="331"/>
      <c r="AB8" s="331"/>
      <c r="AC8" s="331"/>
      <c r="AD8" s="331"/>
      <c r="AE8" s="331"/>
      <c r="AF8" s="331"/>
      <c r="AG8" s="331"/>
      <c r="AH8" s="331"/>
      <c r="AI8" s="331"/>
      <c r="AJ8" s="331"/>
      <c r="AK8" s="331"/>
      <c r="AL8" s="332"/>
      <c r="AN8" s="327" t="s">
        <v>261</v>
      </c>
      <c r="AO8" s="328"/>
      <c r="AP8" s="328"/>
      <c r="AQ8" s="328"/>
      <c r="AR8" s="328"/>
      <c r="AS8" s="328"/>
      <c r="AT8" s="328"/>
      <c r="AU8" s="329"/>
      <c r="AW8" s="333" t="s">
        <v>261</v>
      </c>
      <c r="AX8" s="334"/>
      <c r="AY8" s="334"/>
      <c r="AZ8" s="334"/>
      <c r="BA8" s="334"/>
      <c r="BB8" s="334"/>
      <c r="BC8" s="334"/>
      <c r="BD8" s="335"/>
      <c r="BF8" s="336" t="s">
        <v>261</v>
      </c>
      <c r="BG8" s="337"/>
      <c r="BH8" s="337"/>
      <c r="BI8" s="337"/>
      <c r="BJ8" s="337"/>
      <c r="BK8" s="337"/>
      <c r="BL8" s="337"/>
      <c r="BM8" s="338"/>
      <c r="BO8" s="342" t="s">
        <v>261</v>
      </c>
      <c r="BP8" s="343"/>
      <c r="BQ8" s="343"/>
      <c r="BR8" s="343"/>
      <c r="BS8" s="343"/>
      <c r="BT8" s="343"/>
      <c r="BU8" s="343"/>
      <c r="BV8" s="344"/>
      <c r="BX8" s="339" t="s">
        <v>261</v>
      </c>
      <c r="BY8" s="340"/>
      <c r="BZ8" s="340"/>
      <c r="CA8" s="340"/>
      <c r="CB8" s="340"/>
      <c r="CC8" s="340"/>
      <c r="CD8" s="340"/>
      <c r="CE8" s="341"/>
      <c r="CG8" s="348" t="s">
        <v>261</v>
      </c>
      <c r="CH8" s="349"/>
      <c r="CI8" s="349"/>
      <c r="CJ8" s="349"/>
      <c r="CK8" s="349"/>
      <c r="CL8" s="349"/>
      <c r="CM8" s="349"/>
      <c r="CN8" s="350"/>
      <c r="CP8" s="351" t="s">
        <v>261</v>
      </c>
      <c r="CQ8" s="352"/>
      <c r="CR8" s="352"/>
      <c r="CS8" s="353"/>
      <c r="CT8" s="207"/>
      <c r="CV8" s="345" t="s">
        <v>261</v>
      </c>
      <c r="CW8" s="346"/>
      <c r="CX8" s="346"/>
      <c r="CY8" s="346"/>
      <c r="CZ8" s="346"/>
      <c r="DA8" s="346"/>
      <c r="DB8" s="346"/>
      <c r="DC8" s="347"/>
    </row>
    <row r="9" spans="1:107" ht="14.25">
      <c r="A9" s="6" t="s">
        <v>56</v>
      </c>
      <c r="B9" s="88">
        <v>12.7</v>
      </c>
      <c r="C9" s="88">
        <v>15.3</v>
      </c>
      <c r="D9" s="88">
        <v>18.82</v>
      </c>
      <c r="E9" s="88">
        <v>22.67</v>
      </c>
      <c r="F9" s="16">
        <v>0.4818</v>
      </c>
      <c r="H9" s="324" t="s">
        <v>261</v>
      </c>
      <c r="I9" s="325"/>
      <c r="J9" s="325"/>
      <c r="K9" s="325"/>
      <c r="L9" s="325"/>
      <c r="M9" s="325"/>
      <c r="N9" s="325"/>
      <c r="O9" s="326"/>
      <c r="Q9" s="312" t="s">
        <v>261</v>
      </c>
      <c r="R9" s="313"/>
      <c r="S9" s="313"/>
      <c r="T9" s="313"/>
      <c r="U9" s="313"/>
      <c r="V9" s="313"/>
      <c r="W9" s="313"/>
      <c r="X9" s="314"/>
      <c r="Z9" s="330" t="s">
        <v>261</v>
      </c>
      <c r="AA9" s="331"/>
      <c r="AB9" s="331"/>
      <c r="AC9" s="331"/>
      <c r="AD9" s="331"/>
      <c r="AE9" s="331"/>
      <c r="AF9" s="331"/>
      <c r="AG9" s="331"/>
      <c r="AH9" s="331"/>
      <c r="AI9" s="331"/>
      <c r="AJ9" s="331"/>
      <c r="AK9" s="331"/>
      <c r="AL9" s="332"/>
      <c r="AN9" s="327" t="s">
        <v>261</v>
      </c>
      <c r="AO9" s="328"/>
      <c r="AP9" s="328"/>
      <c r="AQ9" s="328"/>
      <c r="AR9" s="328"/>
      <c r="AS9" s="328"/>
      <c r="AT9" s="328"/>
      <c r="AU9" s="329"/>
      <c r="AW9" s="333" t="s">
        <v>261</v>
      </c>
      <c r="AX9" s="334"/>
      <c r="AY9" s="334"/>
      <c r="AZ9" s="334"/>
      <c r="BA9" s="334"/>
      <c r="BB9" s="334"/>
      <c r="BC9" s="334"/>
      <c r="BD9" s="335"/>
      <c r="BF9" s="336" t="s">
        <v>261</v>
      </c>
      <c r="BG9" s="337"/>
      <c r="BH9" s="337"/>
      <c r="BI9" s="337"/>
      <c r="BJ9" s="337"/>
      <c r="BK9" s="337"/>
      <c r="BL9" s="337"/>
      <c r="BM9" s="338"/>
      <c r="BO9" s="342" t="s">
        <v>261</v>
      </c>
      <c r="BP9" s="343"/>
      <c r="BQ9" s="343"/>
      <c r="BR9" s="343"/>
      <c r="BS9" s="343"/>
      <c r="BT9" s="343"/>
      <c r="BU9" s="343"/>
      <c r="BV9" s="344"/>
      <c r="BX9" s="339" t="s">
        <v>261</v>
      </c>
      <c r="BY9" s="340"/>
      <c r="BZ9" s="340"/>
      <c r="CA9" s="340"/>
      <c r="CB9" s="340"/>
      <c r="CC9" s="340"/>
      <c r="CD9" s="340"/>
      <c r="CE9" s="341"/>
      <c r="CG9" s="348" t="s">
        <v>261</v>
      </c>
      <c r="CH9" s="349"/>
      <c r="CI9" s="349"/>
      <c r="CJ9" s="349"/>
      <c r="CK9" s="349"/>
      <c r="CL9" s="349"/>
      <c r="CM9" s="349"/>
      <c r="CN9" s="350"/>
      <c r="CP9" s="351" t="s">
        <v>261</v>
      </c>
      <c r="CQ9" s="352"/>
      <c r="CR9" s="352"/>
      <c r="CS9" s="353"/>
      <c r="CT9" s="207"/>
      <c r="CV9" s="345" t="s">
        <v>261</v>
      </c>
      <c r="CW9" s="346"/>
      <c r="CX9" s="346"/>
      <c r="CY9" s="346"/>
      <c r="CZ9" s="346"/>
      <c r="DA9" s="346"/>
      <c r="DB9" s="346"/>
      <c r="DC9" s="347"/>
    </row>
    <row r="10" spans="1:107" ht="15" customHeight="1">
      <c r="A10" s="6" t="s">
        <v>57</v>
      </c>
      <c r="B10" s="88">
        <v>13.51</v>
      </c>
      <c r="C10" s="88">
        <v>15.59</v>
      </c>
      <c r="D10" s="88">
        <v>20.02</v>
      </c>
      <c r="E10" s="88">
        <v>23.1</v>
      </c>
      <c r="F10" s="16">
        <v>0.4818</v>
      </c>
      <c r="H10" s="324" t="s">
        <v>261</v>
      </c>
      <c r="I10" s="325"/>
      <c r="J10" s="325"/>
      <c r="K10" s="325"/>
      <c r="L10" s="325"/>
      <c r="M10" s="325"/>
      <c r="N10" s="325"/>
      <c r="O10" s="326"/>
      <c r="Q10" s="312" t="s">
        <v>261</v>
      </c>
      <c r="R10" s="313"/>
      <c r="S10" s="313"/>
      <c r="T10" s="313"/>
      <c r="U10" s="313"/>
      <c r="V10" s="313"/>
      <c r="W10" s="313"/>
      <c r="X10" s="314"/>
      <c r="Z10" s="330" t="s">
        <v>261</v>
      </c>
      <c r="AA10" s="331"/>
      <c r="AB10" s="331"/>
      <c r="AC10" s="331"/>
      <c r="AD10" s="331"/>
      <c r="AE10" s="331"/>
      <c r="AF10" s="331"/>
      <c r="AG10" s="331"/>
      <c r="AH10" s="331"/>
      <c r="AI10" s="331"/>
      <c r="AJ10" s="331"/>
      <c r="AK10" s="331"/>
      <c r="AL10" s="332"/>
      <c r="AN10" s="327" t="s">
        <v>261</v>
      </c>
      <c r="AO10" s="328"/>
      <c r="AP10" s="328"/>
      <c r="AQ10" s="328"/>
      <c r="AR10" s="328"/>
      <c r="AS10" s="328"/>
      <c r="AT10" s="328"/>
      <c r="AU10" s="329"/>
      <c r="AW10" s="333" t="s">
        <v>261</v>
      </c>
      <c r="AX10" s="334"/>
      <c r="AY10" s="334"/>
      <c r="AZ10" s="334"/>
      <c r="BA10" s="334"/>
      <c r="BB10" s="334"/>
      <c r="BC10" s="334"/>
      <c r="BD10" s="335"/>
      <c r="BF10" s="336" t="s">
        <v>261</v>
      </c>
      <c r="BG10" s="337"/>
      <c r="BH10" s="337"/>
      <c r="BI10" s="337"/>
      <c r="BJ10" s="337"/>
      <c r="BK10" s="337"/>
      <c r="BL10" s="337"/>
      <c r="BM10" s="338"/>
      <c r="BO10" s="342" t="s">
        <v>261</v>
      </c>
      <c r="BP10" s="343"/>
      <c r="BQ10" s="343"/>
      <c r="BR10" s="343"/>
      <c r="BS10" s="343"/>
      <c r="BT10" s="343"/>
      <c r="BU10" s="343"/>
      <c r="BV10" s="344"/>
      <c r="BX10" s="339" t="s">
        <v>261</v>
      </c>
      <c r="BY10" s="340"/>
      <c r="BZ10" s="340"/>
      <c r="CA10" s="340"/>
      <c r="CB10" s="340"/>
      <c r="CC10" s="340"/>
      <c r="CD10" s="340"/>
      <c r="CE10" s="341"/>
      <c r="CG10" s="348" t="s">
        <v>261</v>
      </c>
      <c r="CH10" s="349"/>
      <c r="CI10" s="349"/>
      <c r="CJ10" s="349"/>
      <c r="CK10" s="349"/>
      <c r="CL10" s="349"/>
      <c r="CM10" s="349"/>
      <c r="CN10" s="350"/>
      <c r="CP10" s="351" t="s">
        <v>261</v>
      </c>
      <c r="CQ10" s="352"/>
      <c r="CR10" s="352"/>
      <c r="CS10" s="353"/>
      <c r="CT10" s="207"/>
      <c r="CV10" s="345" t="s">
        <v>261</v>
      </c>
      <c r="CW10" s="346"/>
      <c r="CX10" s="346"/>
      <c r="CY10" s="346"/>
      <c r="CZ10" s="346"/>
      <c r="DA10" s="346"/>
      <c r="DB10" s="346"/>
      <c r="DC10" s="347"/>
    </row>
    <row r="11" spans="1:107" ht="14.25">
      <c r="A11" s="6" t="s">
        <v>58</v>
      </c>
      <c r="B11" s="88">
        <v>8.25</v>
      </c>
      <c r="C11" s="88">
        <v>10.51</v>
      </c>
      <c r="D11" s="88">
        <v>12.23</v>
      </c>
      <c r="E11" s="88">
        <v>15.58</v>
      </c>
      <c r="F11" s="16">
        <v>0.4824</v>
      </c>
      <c r="H11" s="324" t="s">
        <v>261</v>
      </c>
      <c r="I11" s="325"/>
      <c r="J11" s="325"/>
      <c r="K11" s="325"/>
      <c r="L11" s="325"/>
      <c r="M11" s="325"/>
      <c r="N11" s="325"/>
      <c r="O11" s="326"/>
      <c r="Q11" s="312" t="s">
        <v>261</v>
      </c>
      <c r="R11" s="313"/>
      <c r="S11" s="313"/>
      <c r="T11" s="313"/>
      <c r="U11" s="313"/>
      <c r="V11" s="313"/>
      <c r="W11" s="313"/>
      <c r="X11" s="314"/>
      <c r="Z11" s="330" t="s">
        <v>261</v>
      </c>
      <c r="AA11" s="331"/>
      <c r="AB11" s="331"/>
      <c r="AC11" s="331"/>
      <c r="AD11" s="331"/>
      <c r="AE11" s="331"/>
      <c r="AF11" s="331"/>
      <c r="AG11" s="331"/>
      <c r="AH11" s="331"/>
      <c r="AI11" s="331"/>
      <c r="AJ11" s="331"/>
      <c r="AK11" s="331"/>
      <c r="AL11" s="332"/>
      <c r="AN11" s="327" t="s">
        <v>261</v>
      </c>
      <c r="AO11" s="328"/>
      <c r="AP11" s="328"/>
      <c r="AQ11" s="328"/>
      <c r="AR11" s="328"/>
      <c r="AS11" s="328"/>
      <c r="AT11" s="328"/>
      <c r="AU11" s="329"/>
      <c r="AW11" s="333" t="s">
        <v>261</v>
      </c>
      <c r="AX11" s="334"/>
      <c r="AY11" s="334"/>
      <c r="AZ11" s="334"/>
      <c r="BA11" s="334"/>
      <c r="BB11" s="334"/>
      <c r="BC11" s="334"/>
      <c r="BD11" s="335"/>
      <c r="BF11" s="336" t="s">
        <v>261</v>
      </c>
      <c r="BG11" s="337"/>
      <c r="BH11" s="337"/>
      <c r="BI11" s="337"/>
      <c r="BJ11" s="337"/>
      <c r="BK11" s="337"/>
      <c r="BL11" s="337"/>
      <c r="BM11" s="338"/>
      <c r="BO11" s="342" t="s">
        <v>261</v>
      </c>
      <c r="BP11" s="343"/>
      <c r="BQ11" s="343"/>
      <c r="BR11" s="343"/>
      <c r="BS11" s="343"/>
      <c r="BT11" s="343"/>
      <c r="BU11" s="343"/>
      <c r="BV11" s="344"/>
      <c r="BX11" s="339" t="s">
        <v>261</v>
      </c>
      <c r="BY11" s="340"/>
      <c r="BZ11" s="340"/>
      <c r="CA11" s="340"/>
      <c r="CB11" s="340"/>
      <c r="CC11" s="340"/>
      <c r="CD11" s="340"/>
      <c r="CE11" s="341"/>
      <c r="CG11" s="348" t="s">
        <v>261</v>
      </c>
      <c r="CH11" s="349"/>
      <c r="CI11" s="349"/>
      <c r="CJ11" s="349"/>
      <c r="CK11" s="349"/>
      <c r="CL11" s="349"/>
      <c r="CM11" s="349"/>
      <c r="CN11" s="350"/>
      <c r="CP11" s="351" t="s">
        <v>261</v>
      </c>
      <c r="CQ11" s="352"/>
      <c r="CR11" s="352"/>
      <c r="CS11" s="353"/>
      <c r="CT11" s="207"/>
      <c r="CV11" s="345" t="s">
        <v>261</v>
      </c>
      <c r="CW11" s="346"/>
      <c r="CX11" s="346"/>
      <c r="CY11" s="346"/>
      <c r="CZ11" s="346"/>
      <c r="DA11" s="346"/>
      <c r="DB11" s="346"/>
      <c r="DC11" s="347"/>
    </row>
    <row r="12" spans="1:107" ht="14.25">
      <c r="A12" s="6" t="s">
        <v>59</v>
      </c>
      <c r="B12" s="88">
        <v>8.25</v>
      </c>
      <c r="C12" s="88">
        <v>11.33</v>
      </c>
      <c r="D12" s="88">
        <v>12.23</v>
      </c>
      <c r="E12" s="88">
        <v>16.79</v>
      </c>
      <c r="F12" s="16">
        <v>0.4821</v>
      </c>
      <c r="H12" s="324" t="s">
        <v>261</v>
      </c>
      <c r="I12" s="325"/>
      <c r="J12" s="325"/>
      <c r="K12" s="325"/>
      <c r="L12" s="325"/>
      <c r="M12" s="325"/>
      <c r="N12" s="325"/>
      <c r="O12" s="326"/>
      <c r="Q12" s="312" t="s">
        <v>261</v>
      </c>
      <c r="R12" s="313"/>
      <c r="S12" s="313"/>
      <c r="T12" s="313"/>
      <c r="U12" s="313"/>
      <c r="V12" s="313"/>
      <c r="W12" s="313"/>
      <c r="X12" s="314"/>
      <c r="Z12" s="330" t="s">
        <v>261</v>
      </c>
      <c r="AA12" s="331"/>
      <c r="AB12" s="331"/>
      <c r="AC12" s="331"/>
      <c r="AD12" s="331"/>
      <c r="AE12" s="331"/>
      <c r="AF12" s="331"/>
      <c r="AG12" s="331"/>
      <c r="AH12" s="331"/>
      <c r="AI12" s="331"/>
      <c r="AJ12" s="331"/>
      <c r="AK12" s="331"/>
      <c r="AL12" s="332"/>
      <c r="AN12" s="327" t="s">
        <v>261</v>
      </c>
      <c r="AO12" s="328"/>
      <c r="AP12" s="328"/>
      <c r="AQ12" s="328"/>
      <c r="AR12" s="328"/>
      <c r="AS12" s="328"/>
      <c r="AT12" s="328"/>
      <c r="AU12" s="329"/>
      <c r="AW12" s="333" t="s">
        <v>261</v>
      </c>
      <c r="AX12" s="334"/>
      <c r="AY12" s="334"/>
      <c r="AZ12" s="334"/>
      <c r="BA12" s="334"/>
      <c r="BB12" s="334"/>
      <c r="BC12" s="334"/>
      <c r="BD12" s="335"/>
      <c r="BF12" s="336" t="s">
        <v>261</v>
      </c>
      <c r="BG12" s="337"/>
      <c r="BH12" s="337"/>
      <c r="BI12" s="337"/>
      <c r="BJ12" s="337"/>
      <c r="BK12" s="337"/>
      <c r="BL12" s="337"/>
      <c r="BM12" s="338"/>
      <c r="BO12" s="342" t="s">
        <v>261</v>
      </c>
      <c r="BP12" s="343"/>
      <c r="BQ12" s="343"/>
      <c r="BR12" s="343"/>
      <c r="BS12" s="343"/>
      <c r="BT12" s="343"/>
      <c r="BU12" s="343"/>
      <c r="BV12" s="344"/>
      <c r="BX12" s="339" t="s">
        <v>261</v>
      </c>
      <c r="BY12" s="340"/>
      <c r="BZ12" s="340"/>
      <c r="CA12" s="340"/>
      <c r="CB12" s="340"/>
      <c r="CC12" s="340"/>
      <c r="CD12" s="340"/>
      <c r="CE12" s="341"/>
      <c r="CG12" s="348" t="s">
        <v>261</v>
      </c>
      <c r="CH12" s="349"/>
      <c r="CI12" s="349"/>
      <c r="CJ12" s="349"/>
      <c r="CK12" s="349"/>
      <c r="CL12" s="349"/>
      <c r="CM12" s="349"/>
      <c r="CN12" s="350"/>
      <c r="CP12" s="351" t="s">
        <v>261</v>
      </c>
      <c r="CQ12" s="352"/>
      <c r="CR12" s="352"/>
      <c r="CS12" s="353"/>
      <c r="CT12" s="207"/>
      <c r="CV12" s="345" t="s">
        <v>261</v>
      </c>
      <c r="CW12" s="346"/>
      <c r="CX12" s="346"/>
      <c r="CY12" s="346"/>
      <c r="CZ12" s="346"/>
      <c r="DA12" s="346"/>
      <c r="DB12" s="346"/>
      <c r="DC12" s="347"/>
    </row>
    <row r="13" spans="1:107" ht="14.25">
      <c r="A13" s="6" t="s">
        <v>60</v>
      </c>
      <c r="B13" s="88">
        <v>11</v>
      </c>
      <c r="C13" s="88">
        <v>19.25</v>
      </c>
      <c r="D13" s="88">
        <v>16.3</v>
      </c>
      <c r="E13" s="88">
        <v>28.53</v>
      </c>
      <c r="F13" s="16">
        <v>0.482</v>
      </c>
      <c r="H13" s="324" t="s">
        <v>261</v>
      </c>
      <c r="I13" s="325"/>
      <c r="J13" s="325"/>
      <c r="K13" s="325"/>
      <c r="L13" s="325"/>
      <c r="M13" s="325"/>
      <c r="N13" s="325"/>
      <c r="O13" s="326"/>
      <c r="Q13" s="312" t="s">
        <v>261</v>
      </c>
      <c r="R13" s="313"/>
      <c r="S13" s="313"/>
      <c r="T13" s="313"/>
      <c r="U13" s="313"/>
      <c r="V13" s="313"/>
      <c r="W13" s="313"/>
      <c r="X13" s="314"/>
      <c r="Z13" s="330" t="s">
        <v>261</v>
      </c>
      <c r="AA13" s="331"/>
      <c r="AB13" s="331"/>
      <c r="AC13" s="331"/>
      <c r="AD13" s="331"/>
      <c r="AE13" s="331"/>
      <c r="AF13" s="331"/>
      <c r="AG13" s="331"/>
      <c r="AH13" s="331"/>
      <c r="AI13" s="331"/>
      <c r="AJ13" s="331"/>
      <c r="AK13" s="331"/>
      <c r="AL13" s="332"/>
      <c r="AN13" s="327" t="s">
        <v>261</v>
      </c>
      <c r="AO13" s="328"/>
      <c r="AP13" s="328"/>
      <c r="AQ13" s="328"/>
      <c r="AR13" s="328"/>
      <c r="AS13" s="328"/>
      <c r="AT13" s="328"/>
      <c r="AU13" s="329"/>
      <c r="AW13" s="333" t="s">
        <v>261</v>
      </c>
      <c r="AX13" s="334"/>
      <c r="AY13" s="334"/>
      <c r="AZ13" s="334"/>
      <c r="BA13" s="334"/>
      <c r="BB13" s="334"/>
      <c r="BC13" s="334"/>
      <c r="BD13" s="335"/>
      <c r="BF13" s="336" t="s">
        <v>261</v>
      </c>
      <c r="BG13" s="337"/>
      <c r="BH13" s="337"/>
      <c r="BI13" s="337"/>
      <c r="BJ13" s="337"/>
      <c r="BK13" s="337"/>
      <c r="BL13" s="337"/>
      <c r="BM13" s="338"/>
      <c r="BO13" s="342" t="s">
        <v>261</v>
      </c>
      <c r="BP13" s="343"/>
      <c r="BQ13" s="343"/>
      <c r="BR13" s="343"/>
      <c r="BS13" s="343"/>
      <c r="BT13" s="343"/>
      <c r="BU13" s="343"/>
      <c r="BV13" s="344"/>
      <c r="BX13" s="339" t="s">
        <v>261</v>
      </c>
      <c r="BY13" s="340"/>
      <c r="BZ13" s="340"/>
      <c r="CA13" s="340"/>
      <c r="CB13" s="340"/>
      <c r="CC13" s="340"/>
      <c r="CD13" s="340"/>
      <c r="CE13" s="341"/>
      <c r="CG13" s="348" t="s">
        <v>261</v>
      </c>
      <c r="CH13" s="349"/>
      <c r="CI13" s="349"/>
      <c r="CJ13" s="349"/>
      <c r="CK13" s="349"/>
      <c r="CL13" s="349"/>
      <c r="CM13" s="349"/>
      <c r="CN13" s="350"/>
      <c r="CP13" s="351" t="s">
        <v>261</v>
      </c>
      <c r="CQ13" s="352"/>
      <c r="CR13" s="352"/>
      <c r="CS13" s="353"/>
      <c r="CT13" s="207"/>
      <c r="CV13" s="345" t="s">
        <v>261</v>
      </c>
      <c r="CW13" s="346"/>
      <c r="CX13" s="346"/>
      <c r="CY13" s="346"/>
      <c r="CZ13" s="346"/>
      <c r="DA13" s="346"/>
      <c r="DB13" s="346"/>
      <c r="DC13" s="347"/>
    </row>
    <row r="14" spans="1:107" ht="14.25">
      <c r="A14" s="6" t="s">
        <v>61</v>
      </c>
      <c r="B14" s="88">
        <v>8.5</v>
      </c>
      <c r="C14" s="88">
        <v>9.5</v>
      </c>
      <c r="D14" s="88">
        <v>12.6</v>
      </c>
      <c r="E14" s="88">
        <v>14.08</v>
      </c>
      <c r="F14" s="16">
        <v>0.4822</v>
      </c>
      <c r="H14" s="324" t="s">
        <v>261</v>
      </c>
      <c r="I14" s="325"/>
      <c r="J14" s="325"/>
      <c r="K14" s="325"/>
      <c r="L14" s="325"/>
      <c r="M14" s="325"/>
      <c r="N14" s="325"/>
      <c r="O14" s="326"/>
      <c r="Q14" s="312" t="s">
        <v>261</v>
      </c>
      <c r="R14" s="313"/>
      <c r="S14" s="313"/>
      <c r="T14" s="313"/>
      <c r="U14" s="313"/>
      <c r="V14" s="313"/>
      <c r="W14" s="313"/>
      <c r="X14" s="314"/>
      <c r="Z14" s="330" t="s">
        <v>261</v>
      </c>
      <c r="AA14" s="331"/>
      <c r="AB14" s="331"/>
      <c r="AC14" s="331"/>
      <c r="AD14" s="331"/>
      <c r="AE14" s="331"/>
      <c r="AF14" s="331"/>
      <c r="AG14" s="331"/>
      <c r="AH14" s="331"/>
      <c r="AI14" s="331"/>
      <c r="AJ14" s="331"/>
      <c r="AK14" s="331"/>
      <c r="AL14" s="332"/>
      <c r="AN14" s="327" t="s">
        <v>261</v>
      </c>
      <c r="AO14" s="328"/>
      <c r="AP14" s="328"/>
      <c r="AQ14" s="328"/>
      <c r="AR14" s="328"/>
      <c r="AS14" s="328"/>
      <c r="AT14" s="328"/>
      <c r="AU14" s="329"/>
      <c r="AW14" s="333" t="s">
        <v>261</v>
      </c>
      <c r="AX14" s="334"/>
      <c r="AY14" s="334"/>
      <c r="AZ14" s="334"/>
      <c r="BA14" s="334"/>
      <c r="BB14" s="334"/>
      <c r="BC14" s="334"/>
      <c r="BD14" s="335"/>
      <c r="BF14" s="336" t="s">
        <v>261</v>
      </c>
      <c r="BG14" s="337"/>
      <c r="BH14" s="337"/>
      <c r="BI14" s="337"/>
      <c r="BJ14" s="337"/>
      <c r="BK14" s="337"/>
      <c r="BL14" s="337"/>
      <c r="BM14" s="338"/>
      <c r="BO14" s="342" t="s">
        <v>261</v>
      </c>
      <c r="BP14" s="343"/>
      <c r="BQ14" s="343"/>
      <c r="BR14" s="343"/>
      <c r="BS14" s="343"/>
      <c r="BT14" s="343"/>
      <c r="BU14" s="343"/>
      <c r="BV14" s="344"/>
      <c r="BX14" s="339" t="s">
        <v>261</v>
      </c>
      <c r="BY14" s="340"/>
      <c r="BZ14" s="340"/>
      <c r="CA14" s="340"/>
      <c r="CB14" s="340"/>
      <c r="CC14" s="340"/>
      <c r="CD14" s="340"/>
      <c r="CE14" s="341"/>
      <c r="CG14" s="348" t="s">
        <v>261</v>
      </c>
      <c r="CH14" s="349"/>
      <c r="CI14" s="349"/>
      <c r="CJ14" s="349"/>
      <c r="CK14" s="349"/>
      <c r="CL14" s="349"/>
      <c r="CM14" s="349"/>
      <c r="CN14" s="350"/>
      <c r="CP14" s="351" t="s">
        <v>261</v>
      </c>
      <c r="CQ14" s="352"/>
      <c r="CR14" s="352"/>
      <c r="CS14" s="353"/>
      <c r="CT14" s="207"/>
      <c r="CV14" s="345" t="s">
        <v>261</v>
      </c>
      <c r="CW14" s="346"/>
      <c r="CX14" s="346"/>
      <c r="CY14" s="346"/>
      <c r="CZ14" s="346"/>
      <c r="DA14" s="346"/>
      <c r="DB14" s="346"/>
      <c r="DC14" s="347"/>
    </row>
    <row r="15" spans="1:107" ht="14.25">
      <c r="A15" s="6" t="s">
        <v>62</v>
      </c>
      <c r="B15" s="88"/>
      <c r="C15" s="88"/>
      <c r="D15" s="88"/>
      <c r="E15" s="88"/>
      <c r="F15" s="16"/>
      <c r="H15" s="70">
        <v>10</v>
      </c>
      <c r="I15" s="70">
        <v>13</v>
      </c>
      <c r="J15" s="209">
        <f>H15*1.34</f>
        <v>13.4</v>
      </c>
      <c r="K15" s="209">
        <f>I15*1.34</f>
        <v>17.42</v>
      </c>
      <c r="L15" s="207">
        <v>0.34</v>
      </c>
      <c r="M15" s="70">
        <f>J15-(J15*0.015)</f>
        <v>13.199</v>
      </c>
      <c r="N15" s="70">
        <f>K15-(K15*0.015)</f>
        <v>17.158700000000003</v>
      </c>
      <c r="O15" s="16">
        <f>(M15+N15)/(H15+I15)-1</f>
        <v>0.3199000000000001</v>
      </c>
      <c r="Q15" s="69">
        <v>9.5</v>
      </c>
      <c r="R15" s="69">
        <v>13.5</v>
      </c>
      <c r="S15" s="214">
        <v>12.82</v>
      </c>
      <c r="T15" s="214">
        <v>18.22</v>
      </c>
      <c r="U15" s="207">
        <v>0.3496</v>
      </c>
      <c r="V15" s="69">
        <f>Q15+(Q15*X15)</f>
        <v>12.72525</v>
      </c>
      <c r="W15" s="69">
        <f>R15+(R15*X15)</f>
        <v>18.08325</v>
      </c>
      <c r="X15" s="16">
        <v>0.3395</v>
      </c>
      <c r="Z15" s="215">
        <v>14.237</v>
      </c>
      <c r="AA15" s="215">
        <v>19.8605</v>
      </c>
      <c r="AB15" s="215">
        <v>19.39</v>
      </c>
      <c r="AC15" s="215">
        <v>26.882525054667784</v>
      </c>
      <c r="AD15" s="207">
        <v>0.3571</v>
      </c>
      <c r="AE15" s="257">
        <v>10</v>
      </c>
      <c r="AF15" s="257">
        <v>19.86</v>
      </c>
      <c r="AG15" s="215">
        <f>(AE15*AD15)+AE15</f>
        <v>13.571</v>
      </c>
      <c r="AH15" s="215">
        <v>26.88</v>
      </c>
      <c r="AI15" s="207">
        <f>((AG15+AH15)/(AE15+AF15)-1)</f>
        <v>0.35468854655056936</v>
      </c>
      <c r="AJ15" s="72">
        <f>AG15-(AG15*0.05)</f>
        <v>12.89245</v>
      </c>
      <c r="AK15" s="72">
        <f>AH15-(AH15*0.05)</f>
        <v>25.535999999999998</v>
      </c>
      <c r="AL15" s="16">
        <f>(AJ15+AK15)/(AE15+AF15)-1</f>
        <v>0.2869541192230407</v>
      </c>
      <c r="AN15" s="78">
        <v>10</v>
      </c>
      <c r="AO15" s="78">
        <v>11.25</v>
      </c>
      <c r="AP15" s="217">
        <v>13.6</v>
      </c>
      <c r="AQ15" s="217">
        <v>15.3</v>
      </c>
      <c r="AR15" s="207">
        <v>0.36</v>
      </c>
      <c r="AS15" s="78">
        <f>AP15-(AP15*0.025)</f>
        <v>13.26</v>
      </c>
      <c r="AT15" s="78">
        <f>AQ15-(AQ15*0.025)</f>
        <v>14.9175</v>
      </c>
      <c r="AU15" s="16">
        <f>(AS15+AT15)/(AN15+AO15)-1</f>
        <v>0.32600000000000007</v>
      </c>
      <c r="AW15" s="79">
        <v>11</v>
      </c>
      <c r="AX15" s="79">
        <v>14</v>
      </c>
      <c r="AY15" s="218">
        <v>16.5</v>
      </c>
      <c r="AZ15" s="218">
        <v>21</v>
      </c>
      <c r="BA15" s="207">
        <f>((AY15+AZ15)/(AW15+AX15)-1)</f>
        <v>0.5</v>
      </c>
      <c r="BB15" s="79">
        <f>AY15-(AY15*0.05)</f>
        <v>15.675</v>
      </c>
      <c r="BC15" s="79">
        <f>AZ15-(AZ15*0.05)</f>
        <v>19.95</v>
      </c>
      <c r="BD15" s="16">
        <f>(BB15+BC15)/(AW15+AX15)-1</f>
        <v>0.42500000000000004</v>
      </c>
      <c r="BF15" s="80">
        <v>9.24</v>
      </c>
      <c r="BG15" s="80">
        <v>11.45</v>
      </c>
      <c r="BH15" s="219">
        <v>12.84</v>
      </c>
      <c r="BI15" s="219">
        <v>15.92</v>
      </c>
      <c r="BJ15" s="207">
        <v>0.39</v>
      </c>
      <c r="BK15" s="80">
        <f>BH15-(BH15*0.025)</f>
        <v>12.519</v>
      </c>
      <c r="BL15" s="80">
        <f>BI15-(BI15*0.025)</f>
        <v>15.522</v>
      </c>
      <c r="BM15" s="16">
        <f>(BK15+BL15)/(BF15+BG15)-1</f>
        <v>0.35529241179313686</v>
      </c>
      <c r="BO15" s="83">
        <v>10</v>
      </c>
      <c r="BP15" s="83">
        <v>12.5</v>
      </c>
      <c r="BQ15" s="220">
        <v>13.5</v>
      </c>
      <c r="BR15" s="220">
        <v>16.88</v>
      </c>
      <c r="BS15" s="286">
        <f aca="true" t="shared" si="0" ref="BS15:BS76">((BQ15+BR15)/(BO15+BP15)-1)</f>
        <v>0.3502222222222222</v>
      </c>
      <c r="BT15" s="82">
        <f>BQ15-(BQ15*0.015)</f>
        <v>13.2975</v>
      </c>
      <c r="BU15" s="82">
        <f>BR15-(BR15*0.015)</f>
        <v>16.6268</v>
      </c>
      <c r="BV15" s="16">
        <f>(BT15+BU15)/(BO15+BP15)-1</f>
        <v>0.32996888888888876</v>
      </c>
      <c r="BX15" s="84">
        <v>10.5</v>
      </c>
      <c r="BY15" s="84">
        <v>14</v>
      </c>
      <c r="BZ15" s="221">
        <v>14.6</v>
      </c>
      <c r="CA15" s="221">
        <v>19.46</v>
      </c>
      <c r="CB15" s="207">
        <f aca="true" t="shared" si="1" ref="CB15:CB76">((BZ15+CA15)/(BX15+BY15)-1)</f>
        <v>0.3902040816326531</v>
      </c>
      <c r="CC15" s="84">
        <f>BZ15-(BZ15*0.01)</f>
        <v>14.453999999999999</v>
      </c>
      <c r="CD15" s="84">
        <f>CA15-(CA15*0.01)</f>
        <v>19.2654</v>
      </c>
      <c r="CE15" s="16">
        <f>(CC15+CD15)/(BX15+BY15)-1</f>
        <v>0.37630204081632646</v>
      </c>
      <c r="CG15" s="389" t="s">
        <v>387</v>
      </c>
      <c r="CH15" s="390"/>
      <c r="CI15" s="390"/>
      <c r="CJ15" s="390"/>
      <c r="CK15" s="390"/>
      <c r="CL15" s="390"/>
      <c r="CM15" s="390"/>
      <c r="CN15" s="391"/>
      <c r="CP15" s="208"/>
      <c r="CQ15" s="208"/>
      <c r="CR15" s="208"/>
      <c r="CS15" s="208"/>
      <c r="CT15" s="207"/>
      <c r="CV15" s="87">
        <v>10</v>
      </c>
      <c r="CW15" s="87">
        <v>13</v>
      </c>
      <c r="CX15" s="87">
        <f>CV15*1.32</f>
        <v>13.200000000000001</v>
      </c>
      <c r="CY15" s="87">
        <f>CW15*1.32</f>
        <v>17.16</v>
      </c>
      <c r="CZ15" s="16">
        <f>((CX15+CY15)/(CV15+CW15)-1)</f>
        <v>0.32000000000000006</v>
      </c>
      <c r="DA15" s="87">
        <f>CX15-(CX15*0.05)</f>
        <v>12.540000000000001</v>
      </c>
      <c r="DB15" s="87">
        <f>CY15-(CY15*0.05)</f>
        <v>16.302</v>
      </c>
      <c r="DC15" s="16">
        <f>(DA15+DB15)/(CV15+CW15)-1</f>
        <v>0.254</v>
      </c>
    </row>
    <row r="16" spans="1:107" ht="14.25">
      <c r="A16" s="6" t="s">
        <v>63</v>
      </c>
      <c r="B16" s="88"/>
      <c r="C16" s="88"/>
      <c r="D16" s="88"/>
      <c r="E16" s="88"/>
      <c r="F16" s="16"/>
      <c r="H16" s="70">
        <v>11</v>
      </c>
      <c r="I16" s="70">
        <v>14</v>
      </c>
      <c r="J16" s="209">
        <f>H16*1.34</f>
        <v>14.74</v>
      </c>
      <c r="K16" s="209">
        <f>I16*1.34</f>
        <v>18.76</v>
      </c>
      <c r="L16" s="207">
        <v>0.34</v>
      </c>
      <c r="M16" s="70">
        <f>J16-(J16*0.015)</f>
        <v>14.5189</v>
      </c>
      <c r="N16" s="70">
        <f>K16-(K16*0.015)</f>
        <v>18.4786</v>
      </c>
      <c r="O16" s="16">
        <f>(M16+N16)/(H16+I16)-1</f>
        <v>0.3199000000000001</v>
      </c>
      <c r="Q16" s="69">
        <v>10</v>
      </c>
      <c r="R16" s="69">
        <v>14</v>
      </c>
      <c r="S16" s="214">
        <v>13.5</v>
      </c>
      <c r="T16" s="214">
        <v>18.89</v>
      </c>
      <c r="U16" s="207">
        <v>0.3496</v>
      </c>
      <c r="V16" s="69">
        <f>Q16+(Q16*X16)</f>
        <v>13.395</v>
      </c>
      <c r="W16" s="69">
        <f>R16+(R16*X16)</f>
        <v>18.753</v>
      </c>
      <c r="X16" s="16">
        <v>0.3395</v>
      </c>
      <c r="Z16" s="215">
        <v>15.260499999999999</v>
      </c>
      <c r="AA16" s="215">
        <v>21.447499999999998</v>
      </c>
      <c r="AB16" s="215">
        <v>20.75</v>
      </c>
      <c r="AC16" s="215">
        <v>28.98842030067283</v>
      </c>
      <c r="AD16" s="207">
        <v>0.355</v>
      </c>
      <c r="AE16" s="257">
        <v>12</v>
      </c>
      <c r="AF16" s="257">
        <v>21.45</v>
      </c>
      <c r="AG16" s="215">
        <f>(AE16*AD16)+AE16</f>
        <v>16.259999999999998</v>
      </c>
      <c r="AH16" s="215">
        <v>28.99</v>
      </c>
      <c r="AI16" s="207">
        <f>((AG16+AH16)/(AE16+AF16)-1)</f>
        <v>0.3527653213751867</v>
      </c>
      <c r="AJ16" s="72">
        <f>AG16-(AG16*0.05)</f>
        <v>15.446999999999997</v>
      </c>
      <c r="AK16" s="72">
        <f>AH16-(AH16*0.05)</f>
        <v>27.540499999999998</v>
      </c>
      <c r="AL16" s="16">
        <f>(AJ16+AK16)/(AE16+AF16)-1</f>
        <v>0.28512705530642735</v>
      </c>
      <c r="AN16" s="78">
        <v>11.25</v>
      </c>
      <c r="AO16" s="78">
        <v>12.25</v>
      </c>
      <c r="AP16" s="217">
        <v>15.3</v>
      </c>
      <c r="AQ16" s="217">
        <v>16.66</v>
      </c>
      <c r="AR16" s="207">
        <v>0.36</v>
      </c>
      <c r="AS16" s="78">
        <f>AP16-(AP16*0.025)</f>
        <v>14.9175</v>
      </c>
      <c r="AT16" s="78">
        <f>AQ16-(AQ16*0.025)</f>
        <v>16.2435</v>
      </c>
      <c r="AU16" s="16">
        <f>(AS16+AT16)/(AN16+AO16)-1</f>
        <v>0.32600000000000007</v>
      </c>
      <c r="AW16" s="79">
        <v>12</v>
      </c>
      <c r="AX16" s="79">
        <v>15</v>
      </c>
      <c r="AY16" s="218">
        <v>18</v>
      </c>
      <c r="AZ16" s="218">
        <v>22.5</v>
      </c>
      <c r="BA16" s="207">
        <f>((AY16+AZ16)/(AW16+AX16)-1)</f>
        <v>0.5</v>
      </c>
      <c r="BB16" s="79">
        <f>AY16-(AY16*0.05)</f>
        <v>17.1</v>
      </c>
      <c r="BC16" s="79">
        <f>AZ16-(AZ16*0.05)</f>
        <v>21.375</v>
      </c>
      <c r="BD16" s="16">
        <f>(BB16+BC16)/(AW16+AX16)-1</f>
        <v>0.42500000000000004</v>
      </c>
      <c r="BF16" s="80">
        <v>10.1</v>
      </c>
      <c r="BG16" s="80">
        <v>12.34</v>
      </c>
      <c r="BH16" s="219">
        <v>14.04</v>
      </c>
      <c r="BI16" s="219">
        <v>17.15</v>
      </c>
      <c r="BJ16" s="207">
        <v>0.39</v>
      </c>
      <c r="BK16" s="80">
        <f>BH16-(BH16*0.025)</f>
        <v>13.689</v>
      </c>
      <c r="BL16" s="80">
        <f>BI16-(BI16*0.025)</f>
        <v>16.721249999999998</v>
      </c>
      <c r="BM16" s="16">
        <f>(BK16+BL16)/(BF16+BG16)-1</f>
        <v>0.3551804812834225</v>
      </c>
      <c r="BO16" s="83">
        <v>10.5</v>
      </c>
      <c r="BP16" s="83">
        <v>13</v>
      </c>
      <c r="BQ16" s="220">
        <v>14.18</v>
      </c>
      <c r="BR16" s="220">
        <v>17.55</v>
      </c>
      <c r="BS16" s="286">
        <f t="shared" si="0"/>
        <v>0.35021276595744677</v>
      </c>
      <c r="BT16" s="82">
        <f>BQ16-(BQ16*0.015)</f>
        <v>13.9673</v>
      </c>
      <c r="BU16" s="82">
        <f>BR16-(BR16*0.015)</f>
        <v>17.28675</v>
      </c>
      <c r="BV16" s="16">
        <f>(BT16+BU16)/(BO16+BP16)-1</f>
        <v>0.329959574468085</v>
      </c>
      <c r="BX16" s="84">
        <v>11</v>
      </c>
      <c r="BY16" s="84">
        <v>17</v>
      </c>
      <c r="BZ16" s="221">
        <v>15.29</v>
      </c>
      <c r="CA16" s="221">
        <v>23.63</v>
      </c>
      <c r="CB16" s="207">
        <f t="shared" si="1"/>
        <v>0.3900000000000001</v>
      </c>
      <c r="CC16" s="84">
        <f>BZ16-(BZ16*0.01)</f>
        <v>15.137099999999998</v>
      </c>
      <c r="CD16" s="84">
        <f>CA16-(CA16*0.01)</f>
        <v>23.3937</v>
      </c>
      <c r="CE16" s="16">
        <f>(CC16+CD16)/(BX16+BY16)-1</f>
        <v>0.3760999999999999</v>
      </c>
      <c r="CG16" s="389" t="s">
        <v>387</v>
      </c>
      <c r="CH16" s="390"/>
      <c r="CI16" s="390"/>
      <c r="CJ16" s="390"/>
      <c r="CK16" s="390"/>
      <c r="CL16" s="390"/>
      <c r="CM16" s="390"/>
      <c r="CN16" s="391"/>
      <c r="CP16" s="208"/>
      <c r="CQ16" s="208"/>
      <c r="CR16" s="208"/>
      <c r="CS16" s="208"/>
      <c r="CT16" s="207"/>
      <c r="CV16" s="87">
        <v>11</v>
      </c>
      <c r="CW16" s="87">
        <v>14</v>
      </c>
      <c r="CX16" s="87">
        <f>CV16*1.32</f>
        <v>14.520000000000001</v>
      </c>
      <c r="CY16" s="87">
        <f>CW16*1.32</f>
        <v>18.48</v>
      </c>
      <c r="CZ16" s="16">
        <f>((CX16+CY16)/(CV16+CW16)-1)</f>
        <v>0.32000000000000006</v>
      </c>
      <c r="DA16" s="87">
        <f>CX16-(CX16*0.05)</f>
        <v>13.794</v>
      </c>
      <c r="DB16" s="87">
        <f>CY16-(CY16*0.05)</f>
        <v>17.556</v>
      </c>
      <c r="DC16" s="16">
        <f>(DA16+DB16)/(CV16+CW16)-1</f>
        <v>0.254</v>
      </c>
    </row>
    <row r="17" spans="1:107" ht="14.25">
      <c r="A17" s="3" t="s">
        <v>64</v>
      </c>
      <c r="B17" s="88">
        <v>8.25</v>
      </c>
      <c r="C17" s="88">
        <v>10.56</v>
      </c>
      <c r="D17" s="88">
        <v>12.23</v>
      </c>
      <c r="E17" s="88">
        <v>15.65</v>
      </c>
      <c r="F17" s="16">
        <v>0.4822</v>
      </c>
      <c r="H17" s="324" t="s">
        <v>261</v>
      </c>
      <c r="I17" s="325"/>
      <c r="J17" s="325"/>
      <c r="K17" s="325"/>
      <c r="L17" s="325"/>
      <c r="M17" s="325"/>
      <c r="N17" s="325"/>
      <c r="O17" s="326"/>
      <c r="Q17" s="312" t="s">
        <v>261</v>
      </c>
      <c r="R17" s="313"/>
      <c r="S17" s="313"/>
      <c r="T17" s="313"/>
      <c r="U17" s="313"/>
      <c r="V17" s="313"/>
      <c r="W17" s="313"/>
      <c r="X17" s="314"/>
      <c r="Z17" s="330" t="s">
        <v>261</v>
      </c>
      <c r="AA17" s="331"/>
      <c r="AB17" s="331"/>
      <c r="AC17" s="331"/>
      <c r="AD17" s="331"/>
      <c r="AE17" s="331"/>
      <c r="AF17" s="331"/>
      <c r="AG17" s="331"/>
      <c r="AH17" s="331"/>
      <c r="AI17" s="331"/>
      <c r="AJ17" s="331"/>
      <c r="AK17" s="331"/>
      <c r="AL17" s="332"/>
      <c r="AN17" s="327" t="s">
        <v>261</v>
      </c>
      <c r="AO17" s="328"/>
      <c r="AP17" s="328"/>
      <c r="AQ17" s="328"/>
      <c r="AR17" s="328"/>
      <c r="AS17" s="328"/>
      <c r="AT17" s="328"/>
      <c r="AU17" s="329"/>
      <c r="AW17" s="333" t="s">
        <v>261</v>
      </c>
      <c r="AX17" s="334"/>
      <c r="AY17" s="334"/>
      <c r="AZ17" s="334"/>
      <c r="BA17" s="334"/>
      <c r="BB17" s="334"/>
      <c r="BC17" s="334"/>
      <c r="BD17" s="335"/>
      <c r="BF17" s="336" t="s">
        <v>261</v>
      </c>
      <c r="BG17" s="337"/>
      <c r="BH17" s="337"/>
      <c r="BI17" s="337"/>
      <c r="BJ17" s="337"/>
      <c r="BK17" s="337"/>
      <c r="BL17" s="337"/>
      <c r="BM17" s="338"/>
      <c r="BO17" s="342" t="s">
        <v>261</v>
      </c>
      <c r="BP17" s="343"/>
      <c r="BQ17" s="343"/>
      <c r="BR17" s="343"/>
      <c r="BS17" s="343"/>
      <c r="BT17" s="343"/>
      <c r="BU17" s="343"/>
      <c r="BV17" s="344"/>
      <c r="BX17" s="339" t="s">
        <v>261</v>
      </c>
      <c r="BY17" s="340"/>
      <c r="BZ17" s="340"/>
      <c r="CA17" s="340"/>
      <c r="CB17" s="340"/>
      <c r="CC17" s="340"/>
      <c r="CD17" s="340"/>
      <c r="CE17" s="341"/>
      <c r="CG17" s="348" t="s">
        <v>261</v>
      </c>
      <c r="CH17" s="349"/>
      <c r="CI17" s="349"/>
      <c r="CJ17" s="349"/>
      <c r="CK17" s="349"/>
      <c r="CL17" s="349"/>
      <c r="CM17" s="349"/>
      <c r="CN17" s="350"/>
      <c r="CP17" s="351" t="s">
        <v>261</v>
      </c>
      <c r="CQ17" s="352"/>
      <c r="CR17" s="352"/>
      <c r="CS17" s="353"/>
      <c r="CT17" s="207"/>
      <c r="CV17" s="345" t="s">
        <v>261</v>
      </c>
      <c r="CW17" s="346"/>
      <c r="CX17" s="346"/>
      <c r="CY17" s="346"/>
      <c r="CZ17" s="346"/>
      <c r="DA17" s="346"/>
      <c r="DB17" s="346"/>
      <c r="DC17" s="347"/>
    </row>
    <row r="18" spans="1:107" ht="14.25">
      <c r="A18" s="3" t="s">
        <v>65</v>
      </c>
      <c r="B18" s="88">
        <v>8.8</v>
      </c>
      <c r="C18" s="88">
        <v>11.5</v>
      </c>
      <c r="D18" s="88">
        <v>13.04</v>
      </c>
      <c r="E18" s="88">
        <v>17.05</v>
      </c>
      <c r="F18" s="16">
        <v>0.4823</v>
      </c>
      <c r="H18" s="324" t="s">
        <v>261</v>
      </c>
      <c r="I18" s="325"/>
      <c r="J18" s="325"/>
      <c r="K18" s="325"/>
      <c r="L18" s="325"/>
      <c r="M18" s="325"/>
      <c r="N18" s="325"/>
      <c r="O18" s="326"/>
      <c r="Q18" s="312" t="s">
        <v>261</v>
      </c>
      <c r="R18" s="313"/>
      <c r="S18" s="313"/>
      <c r="T18" s="313"/>
      <c r="U18" s="313"/>
      <c r="V18" s="313"/>
      <c r="W18" s="313"/>
      <c r="X18" s="314"/>
      <c r="Z18" s="330" t="s">
        <v>261</v>
      </c>
      <c r="AA18" s="331"/>
      <c r="AB18" s="331"/>
      <c r="AC18" s="331"/>
      <c r="AD18" s="331"/>
      <c r="AE18" s="331"/>
      <c r="AF18" s="331"/>
      <c r="AG18" s="331"/>
      <c r="AH18" s="331"/>
      <c r="AI18" s="331"/>
      <c r="AJ18" s="331"/>
      <c r="AK18" s="331"/>
      <c r="AL18" s="332"/>
      <c r="AN18" s="327" t="s">
        <v>261</v>
      </c>
      <c r="AO18" s="328"/>
      <c r="AP18" s="328"/>
      <c r="AQ18" s="328"/>
      <c r="AR18" s="328"/>
      <c r="AS18" s="328"/>
      <c r="AT18" s="328"/>
      <c r="AU18" s="329"/>
      <c r="AW18" s="333" t="s">
        <v>261</v>
      </c>
      <c r="AX18" s="334"/>
      <c r="AY18" s="334"/>
      <c r="AZ18" s="334"/>
      <c r="BA18" s="334"/>
      <c r="BB18" s="334"/>
      <c r="BC18" s="334"/>
      <c r="BD18" s="335"/>
      <c r="BF18" s="336" t="s">
        <v>261</v>
      </c>
      <c r="BG18" s="337"/>
      <c r="BH18" s="337"/>
      <c r="BI18" s="337"/>
      <c r="BJ18" s="337"/>
      <c r="BK18" s="337"/>
      <c r="BL18" s="337"/>
      <c r="BM18" s="338"/>
      <c r="BO18" s="342" t="s">
        <v>261</v>
      </c>
      <c r="BP18" s="343"/>
      <c r="BQ18" s="343"/>
      <c r="BR18" s="343"/>
      <c r="BS18" s="343"/>
      <c r="BT18" s="343"/>
      <c r="BU18" s="343"/>
      <c r="BV18" s="344"/>
      <c r="BX18" s="339" t="s">
        <v>261</v>
      </c>
      <c r="BY18" s="340"/>
      <c r="BZ18" s="340"/>
      <c r="CA18" s="340"/>
      <c r="CB18" s="340"/>
      <c r="CC18" s="340"/>
      <c r="CD18" s="340"/>
      <c r="CE18" s="341"/>
      <c r="CG18" s="348" t="s">
        <v>261</v>
      </c>
      <c r="CH18" s="349"/>
      <c r="CI18" s="349"/>
      <c r="CJ18" s="349"/>
      <c r="CK18" s="349"/>
      <c r="CL18" s="349"/>
      <c r="CM18" s="349"/>
      <c r="CN18" s="350"/>
      <c r="CP18" s="351" t="s">
        <v>261</v>
      </c>
      <c r="CQ18" s="352"/>
      <c r="CR18" s="352"/>
      <c r="CS18" s="353"/>
      <c r="CT18" s="207"/>
      <c r="CV18" s="345" t="s">
        <v>261</v>
      </c>
      <c r="CW18" s="346"/>
      <c r="CX18" s="346"/>
      <c r="CY18" s="346"/>
      <c r="CZ18" s="346"/>
      <c r="DA18" s="346"/>
      <c r="DB18" s="346"/>
      <c r="DC18" s="347"/>
    </row>
    <row r="19" spans="1:107" ht="14.25">
      <c r="A19" s="3" t="s">
        <v>66</v>
      </c>
      <c r="B19" s="88">
        <v>8.8</v>
      </c>
      <c r="C19" s="88">
        <v>10.82</v>
      </c>
      <c r="D19" s="88">
        <v>13.04</v>
      </c>
      <c r="E19" s="88">
        <v>16.04</v>
      </c>
      <c r="F19" s="16">
        <v>0.4822</v>
      </c>
      <c r="H19" s="324" t="s">
        <v>261</v>
      </c>
      <c r="I19" s="325"/>
      <c r="J19" s="325"/>
      <c r="K19" s="325"/>
      <c r="L19" s="325"/>
      <c r="M19" s="325"/>
      <c r="N19" s="325"/>
      <c r="O19" s="326"/>
      <c r="Q19" s="312" t="s">
        <v>261</v>
      </c>
      <c r="R19" s="313"/>
      <c r="S19" s="313"/>
      <c r="T19" s="313"/>
      <c r="U19" s="313"/>
      <c r="V19" s="313"/>
      <c r="W19" s="313"/>
      <c r="X19" s="314"/>
      <c r="Z19" s="330" t="s">
        <v>261</v>
      </c>
      <c r="AA19" s="331"/>
      <c r="AB19" s="331"/>
      <c r="AC19" s="331"/>
      <c r="AD19" s="331"/>
      <c r="AE19" s="331"/>
      <c r="AF19" s="331"/>
      <c r="AG19" s="331"/>
      <c r="AH19" s="331"/>
      <c r="AI19" s="331"/>
      <c r="AJ19" s="331"/>
      <c r="AK19" s="331"/>
      <c r="AL19" s="332"/>
      <c r="AN19" s="327" t="s">
        <v>261</v>
      </c>
      <c r="AO19" s="328"/>
      <c r="AP19" s="328"/>
      <c r="AQ19" s="328"/>
      <c r="AR19" s="328"/>
      <c r="AS19" s="328"/>
      <c r="AT19" s="328"/>
      <c r="AU19" s="329"/>
      <c r="AW19" s="333" t="s">
        <v>261</v>
      </c>
      <c r="AX19" s="334"/>
      <c r="AY19" s="334"/>
      <c r="AZ19" s="334"/>
      <c r="BA19" s="334"/>
      <c r="BB19" s="334"/>
      <c r="BC19" s="334"/>
      <c r="BD19" s="335"/>
      <c r="BF19" s="336" t="s">
        <v>261</v>
      </c>
      <c r="BG19" s="337"/>
      <c r="BH19" s="337"/>
      <c r="BI19" s="337"/>
      <c r="BJ19" s="337"/>
      <c r="BK19" s="337"/>
      <c r="BL19" s="337"/>
      <c r="BM19" s="338"/>
      <c r="BO19" s="342" t="s">
        <v>261</v>
      </c>
      <c r="BP19" s="343"/>
      <c r="BQ19" s="343"/>
      <c r="BR19" s="343"/>
      <c r="BS19" s="343"/>
      <c r="BT19" s="343"/>
      <c r="BU19" s="343"/>
      <c r="BV19" s="344"/>
      <c r="BX19" s="339" t="s">
        <v>261</v>
      </c>
      <c r="BY19" s="340"/>
      <c r="BZ19" s="340"/>
      <c r="CA19" s="340"/>
      <c r="CB19" s="340"/>
      <c r="CC19" s="340"/>
      <c r="CD19" s="340"/>
      <c r="CE19" s="341"/>
      <c r="CG19" s="348" t="s">
        <v>261</v>
      </c>
      <c r="CH19" s="349"/>
      <c r="CI19" s="349"/>
      <c r="CJ19" s="349"/>
      <c r="CK19" s="349"/>
      <c r="CL19" s="349"/>
      <c r="CM19" s="349"/>
      <c r="CN19" s="350"/>
      <c r="CP19" s="351" t="s">
        <v>261</v>
      </c>
      <c r="CQ19" s="352"/>
      <c r="CR19" s="352"/>
      <c r="CS19" s="353"/>
      <c r="CT19" s="207"/>
      <c r="CV19" s="345" t="s">
        <v>261</v>
      </c>
      <c r="CW19" s="346"/>
      <c r="CX19" s="346"/>
      <c r="CY19" s="346"/>
      <c r="CZ19" s="346"/>
      <c r="DA19" s="346"/>
      <c r="DB19" s="346"/>
      <c r="DC19" s="347"/>
    </row>
    <row r="20" spans="1:107" ht="14.25">
      <c r="A20" s="6" t="s">
        <v>67</v>
      </c>
      <c r="B20" s="88">
        <v>9.54</v>
      </c>
      <c r="C20" s="88">
        <v>13.33</v>
      </c>
      <c r="D20" s="88">
        <v>14.14</v>
      </c>
      <c r="E20" s="88">
        <v>19.75</v>
      </c>
      <c r="F20" s="16">
        <v>0.4819</v>
      </c>
      <c r="H20" s="324" t="s">
        <v>261</v>
      </c>
      <c r="I20" s="325"/>
      <c r="J20" s="325"/>
      <c r="K20" s="325"/>
      <c r="L20" s="325"/>
      <c r="M20" s="325"/>
      <c r="N20" s="325"/>
      <c r="O20" s="326"/>
      <c r="Q20" s="312" t="s">
        <v>261</v>
      </c>
      <c r="R20" s="313"/>
      <c r="S20" s="313"/>
      <c r="T20" s="313"/>
      <c r="U20" s="313"/>
      <c r="V20" s="313"/>
      <c r="W20" s="313"/>
      <c r="X20" s="314"/>
      <c r="Z20" s="330" t="s">
        <v>261</v>
      </c>
      <c r="AA20" s="331"/>
      <c r="AB20" s="331"/>
      <c r="AC20" s="331"/>
      <c r="AD20" s="331"/>
      <c r="AE20" s="331"/>
      <c r="AF20" s="331"/>
      <c r="AG20" s="331"/>
      <c r="AH20" s="331"/>
      <c r="AI20" s="331"/>
      <c r="AJ20" s="331"/>
      <c r="AK20" s="331"/>
      <c r="AL20" s="332"/>
      <c r="AN20" s="327" t="s">
        <v>261</v>
      </c>
      <c r="AO20" s="328"/>
      <c r="AP20" s="328"/>
      <c r="AQ20" s="328"/>
      <c r="AR20" s="328"/>
      <c r="AS20" s="328"/>
      <c r="AT20" s="328"/>
      <c r="AU20" s="329"/>
      <c r="AW20" s="333" t="s">
        <v>261</v>
      </c>
      <c r="AX20" s="334"/>
      <c r="AY20" s="334"/>
      <c r="AZ20" s="334"/>
      <c r="BA20" s="334"/>
      <c r="BB20" s="334"/>
      <c r="BC20" s="334"/>
      <c r="BD20" s="335"/>
      <c r="BF20" s="336" t="s">
        <v>261</v>
      </c>
      <c r="BG20" s="337"/>
      <c r="BH20" s="337"/>
      <c r="BI20" s="337"/>
      <c r="BJ20" s="337"/>
      <c r="BK20" s="337"/>
      <c r="BL20" s="337"/>
      <c r="BM20" s="338"/>
      <c r="BO20" s="342" t="s">
        <v>261</v>
      </c>
      <c r="BP20" s="343"/>
      <c r="BQ20" s="343"/>
      <c r="BR20" s="343"/>
      <c r="BS20" s="343"/>
      <c r="BT20" s="343"/>
      <c r="BU20" s="343"/>
      <c r="BV20" s="344"/>
      <c r="BX20" s="339" t="s">
        <v>261</v>
      </c>
      <c r="BY20" s="340"/>
      <c r="BZ20" s="340"/>
      <c r="CA20" s="340"/>
      <c r="CB20" s="340"/>
      <c r="CC20" s="340"/>
      <c r="CD20" s="340"/>
      <c r="CE20" s="341"/>
      <c r="CG20" s="348" t="s">
        <v>261</v>
      </c>
      <c r="CH20" s="349"/>
      <c r="CI20" s="349"/>
      <c r="CJ20" s="349"/>
      <c r="CK20" s="349"/>
      <c r="CL20" s="349"/>
      <c r="CM20" s="349"/>
      <c r="CN20" s="350"/>
      <c r="CP20" s="351" t="s">
        <v>261</v>
      </c>
      <c r="CQ20" s="352"/>
      <c r="CR20" s="352"/>
      <c r="CS20" s="353"/>
      <c r="CT20" s="207"/>
      <c r="CV20" s="345" t="s">
        <v>261</v>
      </c>
      <c r="CW20" s="346"/>
      <c r="CX20" s="346"/>
      <c r="CY20" s="346"/>
      <c r="CZ20" s="346"/>
      <c r="DA20" s="346"/>
      <c r="DB20" s="346"/>
      <c r="DC20" s="347"/>
    </row>
    <row r="21" spans="1:107" ht="14.25">
      <c r="A21" s="6" t="s">
        <v>68</v>
      </c>
      <c r="B21" s="88">
        <v>9.21</v>
      </c>
      <c r="C21" s="88">
        <v>14.28</v>
      </c>
      <c r="D21" s="88">
        <v>13.65</v>
      </c>
      <c r="E21" s="88">
        <v>21.16</v>
      </c>
      <c r="F21" s="16">
        <v>0.4819</v>
      </c>
      <c r="H21" s="324" t="s">
        <v>261</v>
      </c>
      <c r="I21" s="325"/>
      <c r="J21" s="325"/>
      <c r="K21" s="325"/>
      <c r="L21" s="325"/>
      <c r="M21" s="325"/>
      <c r="N21" s="325"/>
      <c r="O21" s="326"/>
      <c r="Q21" s="312" t="s">
        <v>261</v>
      </c>
      <c r="R21" s="313"/>
      <c r="S21" s="313"/>
      <c r="T21" s="313"/>
      <c r="U21" s="313"/>
      <c r="V21" s="313"/>
      <c r="W21" s="313"/>
      <c r="X21" s="314"/>
      <c r="Z21" s="330" t="s">
        <v>261</v>
      </c>
      <c r="AA21" s="331"/>
      <c r="AB21" s="331"/>
      <c r="AC21" s="331"/>
      <c r="AD21" s="331"/>
      <c r="AE21" s="331"/>
      <c r="AF21" s="331"/>
      <c r="AG21" s="331"/>
      <c r="AH21" s="331"/>
      <c r="AI21" s="331"/>
      <c r="AJ21" s="331"/>
      <c r="AK21" s="331"/>
      <c r="AL21" s="332"/>
      <c r="AN21" s="327" t="s">
        <v>261</v>
      </c>
      <c r="AO21" s="328"/>
      <c r="AP21" s="328"/>
      <c r="AQ21" s="328"/>
      <c r="AR21" s="328"/>
      <c r="AS21" s="328"/>
      <c r="AT21" s="328"/>
      <c r="AU21" s="329"/>
      <c r="AW21" s="333" t="s">
        <v>261</v>
      </c>
      <c r="AX21" s="334"/>
      <c r="AY21" s="334"/>
      <c r="AZ21" s="334"/>
      <c r="BA21" s="334"/>
      <c r="BB21" s="334"/>
      <c r="BC21" s="334"/>
      <c r="BD21" s="335"/>
      <c r="BF21" s="336" t="s">
        <v>261</v>
      </c>
      <c r="BG21" s="337"/>
      <c r="BH21" s="337"/>
      <c r="BI21" s="337"/>
      <c r="BJ21" s="337"/>
      <c r="BK21" s="337"/>
      <c r="BL21" s="337"/>
      <c r="BM21" s="338"/>
      <c r="BO21" s="342" t="s">
        <v>261</v>
      </c>
      <c r="BP21" s="343"/>
      <c r="BQ21" s="343"/>
      <c r="BR21" s="343"/>
      <c r="BS21" s="343"/>
      <c r="BT21" s="343"/>
      <c r="BU21" s="343"/>
      <c r="BV21" s="344"/>
      <c r="BX21" s="339" t="s">
        <v>261</v>
      </c>
      <c r="BY21" s="340"/>
      <c r="BZ21" s="340"/>
      <c r="CA21" s="340"/>
      <c r="CB21" s="340"/>
      <c r="CC21" s="340"/>
      <c r="CD21" s="340"/>
      <c r="CE21" s="341"/>
      <c r="CG21" s="348" t="s">
        <v>261</v>
      </c>
      <c r="CH21" s="349"/>
      <c r="CI21" s="349"/>
      <c r="CJ21" s="349"/>
      <c r="CK21" s="349"/>
      <c r="CL21" s="349"/>
      <c r="CM21" s="349"/>
      <c r="CN21" s="350"/>
      <c r="CP21" s="351" t="s">
        <v>261</v>
      </c>
      <c r="CQ21" s="352"/>
      <c r="CR21" s="352"/>
      <c r="CS21" s="353"/>
      <c r="CT21" s="207"/>
      <c r="CV21" s="345" t="s">
        <v>261</v>
      </c>
      <c r="CW21" s="346"/>
      <c r="CX21" s="346"/>
      <c r="CY21" s="346"/>
      <c r="CZ21" s="346"/>
      <c r="DA21" s="346"/>
      <c r="DB21" s="346"/>
      <c r="DC21" s="347"/>
    </row>
    <row r="22" spans="1:107" ht="14.25">
      <c r="A22" s="6" t="s">
        <v>262</v>
      </c>
      <c r="B22" s="88">
        <v>15.12</v>
      </c>
      <c r="C22" s="88">
        <v>21.29</v>
      </c>
      <c r="D22" s="88">
        <v>22.42</v>
      </c>
      <c r="E22" s="88">
        <v>28.37</v>
      </c>
      <c r="F22" s="16">
        <v>0.3949</v>
      </c>
      <c r="H22" s="324" t="s">
        <v>261</v>
      </c>
      <c r="I22" s="325"/>
      <c r="J22" s="325"/>
      <c r="K22" s="325"/>
      <c r="L22" s="325"/>
      <c r="M22" s="325"/>
      <c r="N22" s="325"/>
      <c r="O22" s="326"/>
      <c r="Q22" s="312" t="s">
        <v>261</v>
      </c>
      <c r="R22" s="313"/>
      <c r="S22" s="313"/>
      <c r="T22" s="313"/>
      <c r="U22" s="313"/>
      <c r="V22" s="313"/>
      <c r="W22" s="313"/>
      <c r="X22" s="314"/>
      <c r="Z22" s="330" t="s">
        <v>261</v>
      </c>
      <c r="AA22" s="331"/>
      <c r="AB22" s="331"/>
      <c r="AC22" s="331"/>
      <c r="AD22" s="331"/>
      <c r="AE22" s="331"/>
      <c r="AF22" s="331"/>
      <c r="AG22" s="331"/>
      <c r="AH22" s="331"/>
      <c r="AI22" s="331"/>
      <c r="AJ22" s="331"/>
      <c r="AK22" s="331"/>
      <c r="AL22" s="332"/>
      <c r="AN22" s="327" t="s">
        <v>261</v>
      </c>
      <c r="AO22" s="328"/>
      <c r="AP22" s="328"/>
      <c r="AQ22" s="328"/>
      <c r="AR22" s="328"/>
      <c r="AS22" s="328"/>
      <c r="AT22" s="328"/>
      <c r="AU22" s="329"/>
      <c r="AW22" s="333" t="s">
        <v>261</v>
      </c>
      <c r="AX22" s="334"/>
      <c r="AY22" s="334"/>
      <c r="AZ22" s="334"/>
      <c r="BA22" s="334"/>
      <c r="BB22" s="334"/>
      <c r="BC22" s="334"/>
      <c r="BD22" s="335"/>
      <c r="BF22" s="336" t="s">
        <v>261</v>
      </c>
      <c r="BG22" s="337"/>
      <c r="BH22" s="337"/>
      <c r="BI22" s="337"/>
      <c r="BJ22" s="337"/>
      <c r="BK22" s="337"/>
      <c r="BL22" s="337"/>
      <c r="BM22" s="338"/>
      <c r="BO22" s="342" t="s">
        <v>261</v>
      </c>
      <c r="BP22" s="343"/>
      <c r="BQ22" s="343"/>
      <c r="BR22" s="343"/>
      <c r="BS22" s="343"/>
      <c r="BT22" s="343"/>
      <c r="BU22" s="343"/>
      <c r="BV22" s="344"/>
      <c r="BX22" s="339" t="s">
        <v>261</v>
      </c>
      <c r="BY22" s="340"/>
      <c r="BZ22" s="340"/>
      <c r="CA22" s="340"/>
      <c r="CB22" s="340"/>
      <c r="CC22" s="340"/>
      <c r="CD22" s="340"/>
      <c r="CE22" s="341"/>
      <c r="CG22" s="348" t="s">
        <v>261</v>
      </c>
      <c r="CH22" s="349"/>
      <c r="CI22" s="349"/>
      <c r="CJ22" s="349"/>
      <c r="CK22" s="349"/>
      <c r="CL22" s="349"/>
      <c r="CM22" s="349"/>
      <c r="CN22" s="350"/>
      <c r="CP22" s="351" t="s">
        <v>261</v>
      </c>
      <c r="CQ22" s="352"/>
      <c r="CR22" s="352"/>
      <c r="CS22" s="353"/>
      <c r="CT22" s="207"/>
      <c r="CV22" s="345" t="s">
        <v>261</v>
      </c>
      <c r="CW22" s="346"/>
      <c r="CX22" s="346"/>
      <c r="CY22" s="346"/>
      <c r="CZ22" s="346"/>
      <c r="DA22" s="346"/>
      <c r="DB22" s="346"/>
      <c r="DC22" s="347"/>
    </row>
    <row r="23" spans="1:107" ht="14.25">
      <c r="A23" s="3" t="s">
        <v>69</v>
      </c>
      <c r="B23" s="88">
        <v>8.8</v>
      </c>
      <c r="C23" s="88">
        <v>10.24</v>
      </c>
      <c r="D23" s="88">
        <v>13.04</v>
      </c>
      <c r="E23" s="88">
        <v>15.18</v>
      </c>
      <c r="F23" s="16">
        <v>0.4821</v>
      </c>
      <c r="H23" s="324" t="s">
        <v>261</v>
      </c>
      <c r="I23" s="325"/>
      <c r="J23" s="325"/>
      <c r="K23" s="325"/>
      <c r="L23" s="325"/>
      <c r="M23" s="325"/>
      <c r="N23" s="325"/>
      <c r="O23" s="326"/>
      <c r="Q23" s="312" t="s">
        <v>261</v>
      </c>
      <c r="R23" s="313"/>
      <c r="S23" s="313"/>
      <c r="T23" s="313"/>
      <c r="U23" s="313"/>
      <c r="V23" s="313"/>
      <c r="W23" s="313"/>
      <c r="X23" s="314"/>
      <c r="Z23" s="330" t="s">
        <v>261</v>
      </c>
      <c r="AA23" s="331"/>
      <c r="AB23" s="331"/>
      <c r="AC23" s="331"/>
      <c r="AD23" s="331"/>
      <c r="AE23" s="331"/>
      <c r="AF23" s="331"/>
      <c r="AG23" s="331"/>
      <c r="AH23" s="331"/>
      <c r="AI23" s="331"/>
      <c r="AJ23" s="331"/>
      <c r="AK23" s="331"/>
      <c r="AL23" s="332"/>
      <c r="AN23" s="327" t="s">
        <v>261</v>
      </c>
      <c r="AO23" s="328"/>
      <c r="AP23" s="328"/>
      <c r="AQ23" s="328"/>
      <c r="AR23" s="328"/>
      <c r="AS23" s="328"/>
      <c r="AT23" s="328"/>
      <c r="AU23" s="329"/>
      <c r="AW23" s="333" t="s">
        <v>261</v>
      </c>
      <c r="AX23" s="334"/>
      <c r="AY23" s="334"/>
      <c r="AZ23" s="334"/>
      <c r="BA23" s="334"/>
      <c r="BB23" s="334"/>
      <c r="BC23" s="334"/>
      <c r="BD23" s="335"/>
      <c r="BF23" s="336" t="s">
        <v>261</v>
      </c>
      <c r="BG23" s="337"/>
      <c r="BH23" s="337"/>
      <c r="BI23" s="337"/>
      <c r="BJ23" s="337"/>
      <c r="BK23" s="337"/>
      <c r="BL23" s="337"/>
      <c r="BM23" s="338"/>
      <c r="BO23" s="342" t="s">
        <v>261</v>
      </c>
      <c r="BP23" s="343"/>
      <c r="BQ23" s="343"/>
      <c r="BR23" s="343"/>
      <c r="BS23" s="343"/>
      <c r="BT23" s="343"/>
      <c r="BU23" s="343"/>
      <c r="BV23" s="344"/>
      <c r="BX23" s="339" t="s">
        <v>261</v>
      </c>
      <c r="BY23" s="340"/>
      <c r="BZ23" s="340"/>
      <c r="CA23" s="340"/>
      <c r="CB23" s="340"/>
      <c r="CC23" s="340"/>
      <c r="CD23" s="340"/>
      <c r="CE23" s="341"/>
      <c r="CG23" s="348" t="s">
        <v>261</v>
      </c>
      <c r="CH23" s="349"/>
      <c r="CI23" s="349"/>
      <c r="CJ23" s="349"/>
      <c r="CK23" s="349"/>
      <c r="CL23" s="349"/>
      <c r="CM23" s="349"/>
      <c r="CN23" s="350"/>
      <c r="CP23" s="351" t="s">
        <v>261</v>
      </c>
      <c r="CQ23" s="352"/>
      <c r="CR23" s="352"/>
      <c r="CS23" s="353"/>
      <c r="CT23" s="207"/>
      <c r="CV23" s="345" t="s">
        <v>261</v>
      </c>
      <c r="CW23" s="346"/>
      <c r="CX23" s="346"/>
      <c r="CY23" s="346"/>
      <c r="CZ23" s="346"/>
      <c r="DA23" s="346"/>
      <c r="DB23" s="346"/>
      <c r="DC23" s="347"/>
    </row>
    <row r="24" spans="1:107" ht="14.25">
      <c r="A24" s="3" t="s">
        <v>70</v>
      </c>
      <c r="B24" s="88">
        <v>16.67</v>
      </c>
      <c r="C24" s="88">
        <v>24.82</v>
      </c>
      <c r="D24" s="88">
        <v>24.7</v>
      </c>
      <c r="E24" s="88">
        <v>36.78</v>
      </c>
      <c r="F24" s="16">
        <v>0.4818</v>
      </c>
      <c r="H24" s="324" t="s">
        <v>261</v>
      </c>
      <c r="I24" s="325"/>
      <c r="J24" s="325"/>
      <c r="K24" s="325"/>
      <c r="L24" s="325"/>
      <c r="M24" s="325"/>
      <c r="N24" s="325"/>
      <c r="O24" s="326"/>
      <c r="Q24" s="312" t="s">
        <v>261</v>
      </c>
      <c r="R24" s="313"/>
      <c r="S24" s="313"/>
      <c r="T24" s="313"/>
      <c r="U24" s="313"/>
      <c r="V24" s="313"/>
      <c r="W24" s="313"/>
      <c r="X24" s="314"/>
      <c r="Z24" s="330" t="s">
        <v>261</v>
      </c>
      <c r="AA24" s="331"/>
      <c r="AB24" s="331"/>
      <c r="AC24" s="331"/>
      <c r="AD24" s="331"/>
      <c r="AE24" s="331"/>
      <c r="AF24" s="331"/>
      <c r="AG24" s="331"/>
      <c r="AH24" s="331"/>
      <c r="AI24" s="331"/>
      <c r="AJ24" s="331"/>
      <c r="AK24" s="331"/>
      <c r="AL24" s="332"/>
      <c r="AN24" s="327" t="s">
        <v>261</v>
      </c>
      <c r="AO24" s="328"/>
      <c r="AP24" s="328"/>
      <c r="AQ24" s="328"/>
      <c r="AR24" s="328"/>
      <c r="AS24" s="328"/>
      <c r="AT24" s="328"/>
      <c r="AU24" s="329"/>
      <c r="AW24" s="333" t="s">
        <v>261</v>
      </c>
      <c r="AX24" s="334"/>
      <c r="AY24" s="334"/>
      <c r="AZ24" s="334"/>
      <c r="BA24" s="334"/>
      <c r="BB24" s="334"/>
      <c r="BC24" s="334"/>
      <c r="BD24" s="335"/>
      <c r="BF24" s="336" t="s">
        <v>261</v>
      </c>
      <c r="BG24" s="337"/>
      <c r="BH24" s="337"/>
      <c r="BI24" s="337"/>
      <c r="BJ24" s="337"/>
      <c r="BK24" s="337"/>
      <c r="BL24" s="337"/>
      <c r="BM24" s="338"/>
      <c r="BO24" s="342" t="s">
        <v>261</v>
      </c>
      <c r="BP24" s="343"/>
      <c r="BQ24" s="343"/>
      <c r="BR24" s="343"/>
      <c r="BS24" s="343"/>
      <c r="BT24" s="343"/>
      <c r="BU24" s="343"/>
      <c r="BV24" s="344"/>
      <c r="BX24" s="339" t="s">
        <v>261</v>
      </c>
      <c r="BY24" s="340"/>
      <c r="BZ24" s="340"/>
      <c r="CA24" s="340"/>
      <c r="CB24" s="340"/>
      <c r="CC24" s="340"/>
      <c r="CD24" s="340"/>
      <c r="CE24" s="341"/>
      <c r="CG24" s="348" t="s">
        <v>261</v>
      </c>
      <c r="CH24" s="349"/>
      <c r="CI24" s="349"/>
      <c r="CJ24" s="349"/>
      <c r="CK24" s="349"/>
      <c r="CL24" s="349"/>
      <c r="CM24" s="349"/>
      <c r="CN24" s="350"/>
      <c r="CP24" s="351" t="s">
        <v>261</v>
      </c>
      <c r="CQ24" s="352"/>
      <c r="CR24" s="352"/>
      <c r="CS24" s="353"/>
      <c r="CT24" s="207"/>
      <c r="CV24" s="345" t="s">
        <v>261</v>
      </c>
      <c r="CW24" s="346"/>
      <c r="CX24" s="346"/>
      <c r="CY24" s="346"/>
      <c r="CZ24" s="346"/>
      <c r="DA24" s="346"/>
      <c r="DB24" s="346"/>
      <c r="DC24" s="347"/>
    </row>
    <row r="25" spans="1:107" ht="14.25">
      <c r="A25" s="268" t="s">
        <v>71</v>
      </c>
      <c r="B25" s="354"/>
      <c r="C25" s="355"/>
      <c r="D25" s="355"/>
      <c r="E25" s="355"/>
      <c r="F25" s="356"/>
      <c r="H25" s="354"/>
      <c r="I25" s="355"/>
      <c r="J25" s="355"/>
      <c r="K25" s="355"/>
      <c r="L25" s="356"/>
      <c r="M25" s="204"/>
      <c r="N25" s="204"/>
      <c r="O25" s="194"/>
      <c r="Q25" s="354"/>
      <c r="R25" s="355"/>
      <c r="S25" s="355"/>
      <c r="T25" s="355"/>
      <c r="U25" s="356"/>
      <c r="V25" s="204"/>
      <c r="W25" s="204"/>
      <c r="X25" s="194"/>
      <c r="Z25" s="372"/>
      <c r="AA25" s="372"/>
      <c r="AB25" s="372"/>
      <c r="AC25" s="372"/>
      <c r="AD25" s="372"/>
      <c r="AE25" s="372"/>
      <c r="AF25" s="372"/>
      <c r="AG25" s="372"/>
      <c r="AH25" s="372"/>
      <c r="AI25" s="372"/>
      <c r="AJ25" s="204"/>
      <c r="AK25" s="204"/>
      <c r="AL25" s="194"/>
      <c r="AN25" s="195"/>
      <c r="AO25" s="196"/>
      <c r="AP25" s="196"/>
      <c r="AQ25" s="196"/>
      <c r="AR25" s="197"/>
      <c r="AS25" s="271"/>
      <c r="AT25" s="271"/>
      <c r="AU25" s="270"/>
      <c r="AW25" s="354"/>
      <c r="AX25" s="355"/>
      <c r="AY25" s="355"/>
      <c r="AZ25" s="355"/>
      <c r="BA25" s="356"/>
      <c r="BB25" s="271"/>
      <c r="BC25" s="271"/>
      <c r="BD25" s="270"/>
      <c r="BF25" s="354"/>
      <c r="BG25" s="355"/>
      <c r="BH25" s="355"/>
      <c r="BI25" s="355"/>
      <c r="BJ25" s="355"/>
      <c r="BK25" s="204"/>
      <c r="BL25" s="204"/>
      <c r="BM25" s="194"/>
      <c r="BO25" s="321"/>
      <c r="BP25" s="322"/>
      <c r="BQ25" s="322"/>
      <c r="BR25" s="322"/>
      <c r="BS25" s="322"/>
      <c r="BT25" s="204"/>
      <c r="BU25" s="204"/>
      <c r="BV25" s="194"/>
      <c r="BX25" s="354"/>
      <c r="BY25" s="355"/>
      <c r="BZ25" s="355"/>
      <c r="CA25" s="355"/>
      <c r="CB25" s="355"/>
      <c r="CC25" s="204"/>
      <c r="CD25" s="204"/>
      <c r="CE25" s="194"/>
      <c r="CG25" s="354"/>
      <c r="CH25" s="355"/>
      <c r="CI25" s="355"/>
      <c r="CJ25" s="355"/>
      <c r="CK25" s="355"/>
      <c r="CL25" s="204"/>
      <c r="CM25" s="204"/>
      <c r="CN25" s="194"/>
      <c r="CP25" s="375"/>
      <c r="CQ25" s="376"/>
      <c r="CR25" s="376"/>
      <c r="CS25" s="376"/>
      <c r="CT25" s="402"/>
      <c r="CV25" s="354"/>
      <c r="CW25" s="355"/>
      <c r="CX25" s="355"/>
      <c r="CY25" s="355"/>
      <c r="CZ25" s="355"/>
      <c r="DA25" s="355"/>
      <c r="DB25" s="355"/>
      <c r="DC25" s="356"/>
    </row>
    <row r="26" spans="1:107" ht="14.25">
      <c r="A26" s="3" t="s">
        <v>72</v>
      </c>
      <c r="B26" s="67"/>
      <c r="C26" s="67"/>
      <c r="D26" s="67"/>
      <c r="E26" s="67"/>
      <c r="F26" s="16"/>
      <c r="H26" s="70">
        <v>9</v>
      </c>
      <c r="I26" s="70">
        <v>12</v>
      </c>
      <c r="J26" s="209">
        <f>H26*1.34</f>
        <v>12.06</v>
      </c>
      <c r="K26" s="209">
        <f>I26*1.34</f>
        <v>16.080000000000002</v>
      </c>
      <c r="L26" s="207">
        <v>0.34</v>
      </c>
      <c r="M26" s="70">
        <f aca="true" t="shared" si="2" ref="M26:N39">J26-(J26*0.015)</f>
        <v>11.879100000000001</v>
      </c>
      <c r="N26" s="70">
        <f t="shared" si="2"/>
        <v>15.838800000000003</v>
      </c>
      <c r="O26" s="16">
        <f aca="true" t="shared" si="3" ref="O26:O39">(M26+N26)/(H26+I26)-1</f>
        <v>0.3199000000000001</v>
      </c>
      <c r="Q26" s="69">
        <v>9</v>
      </c>
      <c r="R26" s="69">
        <v>14</v>
      </c>
      <c r="S26" s="214">
        <v>12.15</v>
      </c>
      <c r="T26" s="214">
        <v>18.89</v>
      </c>
      <c r="U26" s="207">
        <v>0.3496</v>
      </c>
      <c r="V26" s="69">
        <f>Q26+(Q26*X26)</f>
        <v>12.0555</v>
      </c>
      <c r="W26" s="69">
        <f>R26+(R26*X26)</f>
        <v>18.753</v>
      </c>
      <c r="X26" s="16">
        <v>0.3395</v>
      </c>
      <c r="Z26" s="215">
        <v>34.948499999999996</v>
      </c>
      <c r="AA26" s="215">
        <v>48.829</v>
      </c>
      <c r="AB26" s="215">
        <v>46.9002957884777</v>
      </c>
      <c r="AC26" s="215">
        <v>65.31565670311186</v>
      </c>
      <c r="AD26" s="207">
        <v>0.3395</v>
      </c>
      <c r="AE26" s="257">
        <v>11</v>
      </c>
      <c r="AF26" s="257">
        <v>48.829</v>
      </c>
      <c r="AG26" s="215">
        <f aca="true" t="shared" si="4" ref="AG26:AG39">(AE26*AD26)+AE26</f>
        <v>14.7345</v>
      </c>
      <c r="AH26" s="215">
        <v>65.31565670311186</v>
      </c>
      <c r="AI26" s="207">
        <f aca="true" t="shared" si="5" ref="AI26:AI39">((AG26+AH26)/(AE26+AF26)-1)</f>
        <v>0.33798252859168376</v>
      </c>
      <c r="AJ26" s="72">
        <f aca="true" t="shared" si="6" ref="AJ26:AK39">AG26-(AG26*0.05)</f>
        <v>13.997775</v>
      </c>
      <c r="AK26" s="72">
        <f t="shared" si="6"/>
        <v>62.049873867956265</v>
      </c>
      <c r="AL26" s="16">
        <f aca="true" t="shared" si="7" ref="AL26:AL39">(AJ26+AK26)/(AE26+AF26)-1</f>
        <v>0.2710834021620998</v>
      </c>
      <c r="AN26" s="78">
        <v>9</v>
      </c>
      <c r="AO26" s="78">
        <v>11</v>
      </c>
      <c r="AP26" s="217">
        <v>12.24</v>
      </c>
      <c r="AQ26" s="217">
        <v>14.96</v>
      </c>
      <c r="AR26" s="207">
        <v>0.36</v>
      </c>
      <c r="AS26" s="78">
        <f aca="true" t="shared" si="8" ref="AS26:AT39">AP26-(AP26*0.025)</f>
        <v>11.934000000000001</v>
      </c>
      <c r="AT26" s="78">
        <f t="shared" si="8"/>
        <v>14.586</v>
      </c>
      <c r="AU26" s="16">
        <f aca="true" t="shared" si="9" ref="AU26:AU39">(AS26+AT26)/(AN26+AO26)-1</f>
        <v>0.32600000000000007</v>
      </c>
      <c r="AW26" s="79">
        <v>11</v>
      </c>
      <c r="AX26" s="79">
        <v>14.3</v>
      </c>
      <c r="AY26" s="218">
        <v>16.17</v>
      </c>
      <c r="AZ26" s="218">
        <v>21.02</v>
      </c>
      <c r="BA26" s="207">
        <f aca="true" t="shared" si="10" ref="BA26:BA39">((AY26+AZ26)/(AW26+AX26)-1)</f>
        <v>0.46996047430830035</v>
      </c>
      <c r="BB26" s="79">
        <f aca="true" t="shared" si="11" ref="BB26:BC39">AY26-(AY26*0.05)</f>
        <v>15.361500000000001</v>
      </c>
      <c r="BC26" s="79">
        <f t="shared" si="11"/>
        <v>19.969</v>
      </c>
      <c r="BD26" s="16">
        <f aca="true" t="shared" si="12" ref="BD26:BD39">(BB26+BC26)/(AW26+AX26)-1</f>
        <v>0.3964624505928853</v>
      </c>
      <c r="BF26" s="80">
        <v>10</v>
      </c>
      <c r="BG26" s="80">
        <v>13</v>
      </c>
      <c r="BH26" s="219">
        <v>13.75</v>
      </c>
      <c r="BI26" s="219">
        <v>17.88</v>
      </c>
      <c r="BJ26" s="207">
        <v>0.375</v>
      </c>
      <c r="BK26" s="80">
        <f aca="true" t="shared" si="13" ref="BK26:BL35">BH26-(BH26*0.025)</f>
        <v>13.40625</v>
      </c>
      <c r="BL26" s="80">
        <f t="shared" si="13"/>
        <v>17.433</v>
      </c>
      <c r="BM26" s="16">
        <f aca="true" t="shared" si="14" ref="BM26:BM35">(BK26+BL26)/(BF26+BG26)-1</f>
        <v>0.34083695652173907</v>
      </c>
      <c r="BO26" s="82">
        <v>12</v>
      </c>
      <c r="BP26" s="82">
        <v>14</v>
      </c>
      <c r="BQ26" s="220">
        <v>16.2</v>
      </c>
      <c r="BR26" s="220">
        <v>18.9</v>
      </c>
      <c r="BS26" s="286">
        <f t="shared" si="0"/>
        <v>0.34999999999999987</v>
      </c>
      <c r="BT26" s="82">
        <f aca="true" t="shared" si="15" ref="BT26:BU39">BQ26-(BQ26*0.015)</f>
        <v>15.956999999999999</v>
      </c>
      <c r="BU26" s="82">
        <f t="shared" si="15"/>
        <v>18.6165</v>
      </c>
      <c r="BV26" s="16">
        <f aca="true" t="shared" si="16" ref="BV26:BV39">(BT26+BU26)/(BO26+BP26)-1</f>
        <v>0.32974999999999977</v>
      </c>
      <c r="BX26" s="84">
        <v>9.5</v>
      </c>
      <c r="BY26" s="84">
        <v>15</v>
      </c>
      <c r="BZ26" s="221">
        <v>13.2</v>
      </c>
      <c r="CA26" s="221">
        <v>20.85</v>
      </c>
      <c r="CB26" s="207">
        <f t="shared" si="1"/>
        <v>0.3897959183673467</v>
      </c>
      <c r="CC26" s="84">
        <f aca="true" t="shared" si="17" ref="CC26:CD39">BZ26-(BZ26*0.01)</f>
        <v>13.068</v>
      </c>
      <c r="CD26" s="84">
        <f t="shared" si="17"/>
        <v>20.6415</v>
      </c>
      <c r="CE26" s="16">
        <f aca="true" t="shared" si="18" ref="CE26:CE39">(CC26+CD26)/(BX26+BY26)-1</f>
        <v>0.3758979591836733</v>
      </c>
      <c r="CG26" s="258">
        <v>10</v>
      </c>
      <c r="CH26" s="258">
        <v>13</v>
      </c>
      <c r="CI26" s="222">
        <v>13.55</v>
      </c>
      <c r="CJ26" s="222">
        <v>17.615</v>
      </c>
      <c r="CK26" s="207">
        <f>((CI26+CJ26)/(CG26+CH26)-1)</f>
        <v>0.355</v>
      </c>
      <c r="CL26" s="85">
        <f>CI26-(CI26*0.015)</f>
        <v>13.34675</v>
      </c>
      <c r="CM26" s="85">
        <f>CJ26-(CJ26*0.015)</f>
        <v>17.350775</v>
      </c>
      <c r="CN26" s="16">
        <f>(CL26+CM26)/(CG26+CH26)-1</f>
        <v>0.33467500000000006</v>
      </c>
      <c r="CP26" s="208">
        <v>11</v>
      </c>
      <c r="CQ26" s="208">
        <v>24.288</v>
      </c>
      <c r="CR26" s="208">
        <v>15.399999999999999</v>
      </c>
      <c r="CS26" s="208">
        <v>34.0032</v>
      </c>
      <c r="CT26" s="207">
        <v>0.4</v>
      </c>
      <c r="CV26" s="87">
        <v>11.5</v>
      </c>
      <c r="CW26" s="87">
        <v>15</v>
      </c>
      <c r="CX26" s="87">
        <f aca="true" t="shared" si="19" ref="CX26:CY39">CV26*1.32</f>
        <v>15.180000000000001</v>
      </c>
      <c r="CY26" s="87">
        <f t="shared" si="19"/>
        <v>19.8</v>
      </c>
      <c r="CZ26" s="16">
        <f aca="true" t="shared" si="20" ref="CZ26:CZ39">((CX26+CY26)/(CV26+CW26)-1)</f>
        <v>0.32000000000000006</v>
      </c>
      <c r="DA26" s="87">
        <f>CX26-(CX26*0.05)</f>
        <v>14.421000000000001</v>
      </c>
      <c r="DB26" s="87">
        <f>CY26-(CY26*0.05)</f>
        <v>18.810000000000002</v>
      </c>
      <c r="DC26" s="16">
        <f>(DA26+DB26)/(CV26+CW26)-1</f>
        <v>0.254</v>
      </c>
    </row>
    <row r="27" spans="1:107" ht="14.25">
      <c r="A27" s="3" t="s">
        <v>73</v>
      </c>
      <c r="B27" s="67"/>
      <c r="C27" s="67"/>
      <c r="D27" s="67"/>
      <c r="E27" s="67"/>
      <c r="F27" s="16"/>
      <c r="H27" s="70">
        <v>11</v>
      </c>
      <c r="I27" s="70">
        <v>13</v>
      </c>
      <c r="J27" s="209">
        <f aca="true" t="shared" si="21" ref="J27:K39">H27*1.34</f>
        <v>14.74</v>
      </c>
      <c r="K27" s="209">
        <f t="shared" si="21"/>
        <v>17.42</v>
      </c>
      <c r="L27" s="207">
        <v>0.34</v>
      </c>
      <c r="M27" s="70">
        <f t="shared" si="2"/>
        <v>14.5189</v>
      </c>
      <c r="N27" s="70">
        <f t="shared" si="2"/>
        <v>17.158700000000003</v>
      </c>
      <c r="O27" s="16">
        <f t="shared" si="3"/>
        <v>0.3199000000000003</v>
      </c>
      <c r="Q27" s="69">
        <v>10</v>
      </c>
      <c r="R27" s="69">
        <v>15</v>
      </c>
      <c r="S27" s="214">
        <v>13.5</v>
      </c>
      <c r="T27" s="214">
        <v>20.24</v>
      </c>
      <c r="U27" s="207">
        <v>0.3496</v>
      </c>
      <c r="V27" s="69">
        <f aca="true" t="shared" si="22" ref="V27:V39">Q27+(Q27*X27)</f>
        <v>13.395</v>
      </c>
      <c r="W27" s="69">
        <f aca="true" t="shared" si="23" ref="W27:W39">R27+(R27*X27)</f>
        <v>20.0925</v>
      </c>
      <c r="X27" s="16">
        <v>0.3395</v>
      </c>
      <c r="Z27" s="215">
        <v>26.288999999999998</v>
      </c>
      <c r="AA27" s="215">
        <v>37.271499999999996</v>
      </c>
      <c r="AB27" s="215">
        <v>35.41167377628258</v>
      </c>
      <c r="AC27" s="215">
        <v>49.98223688603868</v>
      </c>
      <c r="AD27" s="207">
        <v>0.3435</v>
      </c>
      <c r="AE27" s="257">
        <v>13</v>
      </c>
      <c r="AF27" s="257">
        <v>37.271499999999996</v>
      </c>
      <c r="AG27" s="215">
        <f t="shared" si="4"/>
        <v>17.4655</v>
      </c>
      <c r="AH27" s="215">
        <v>49.98223688603868</v>
      </c>
      <c r="AI27" s="207">
        <f t="shared" si="5"/>
        <v>0.3416694724851792</v>
      </c>
      <c r="AJ27" s="72">
        <f t="shared" si="6"/>
        <v>16.592225</v>
      </c>
      <c r="AK27" s="72">
        <f t="shared" si="6"/>
        <v>47.48312504173674</v>
      </c>
      <c r="AL27" s="16">
        <f t="shared" si="7"/>
        <v>0.27458599886092006</v>
      </c>
      <c r="AN27" s="78">
        <v>10</v>
      </c>
      <c r="AO27" s="78">
        <v>12</v>
      </c>
      <c r="AP27" s="217">
        <v>13.6</v>
      </c>
      <c r="AQ27" s="217">
        <v>16.32</v>
      </c>
      <c r="AR27" s="207">
        <v>0.36</v>
      </c>
      <c r="AS27" s="78">
        <f t="shared" si="8"/>
        <v>13.26</v>
      </c>
      <c r="AT27" s="78">
        <f t="shared" si="8"/>
        <v>15.912</v>
      </c>
      <c r="AU27" s="16">
        <f t="shared" si="9"/>
        <v>0.32600000000000007</v>
      </c>
      <c r="AW27" s="79">
        <v>12.1</v>
      </c>
      <c r="AX27" s="79">
        <v>16.5</v>
      </c>
      <c r="AY27" s="218">
        <v>17.79</v>
      </c>
      <c r="AZ27" s="218">
        <v>24.25</v>
      </c>
      <c r="BA27" s="207">
        <f t="shared" si="10"/>
        <v>0.4699300699300699</v>
      </c>
      <c r="BB27" s="79">
        <f t="shared" si="11"/>
        <v>16.9005</v>
      </c>
      <c r="BC27" s="79">
        <f t="shared" si="11"/>
        <v>23.0375</v>
      </c>
      <c r="BD27" s="16">
        <f t="shared" si="12"/>
        <v>0.39643356643356653</v>
      </c>
      <c r="BF27" s="80">
        <v>11</v>
      </c>
      <c r="BG27" s="80">
        <v>15</v>
      </c>
      <c r="BH27" s="219">
        <v>15.18</v>
      </c>
      <c r="BI27" s="219">
        <v>20.7</v>
      </c>
      <c r="BJ27" s="207">
        <v>0.38</v>
      </c>
      <c r="BK27" s="80">
        <f t="shared" si="13"/>
        <v>14.8005</v>
      </c>
      <c r="BL27" s="80">
        <f t="shared" si="13"/>
        <v>20.1825</v>
      </c>
      <c r="BM27" s="16">
        <f t="shared" si="14"/>
        <v>0.34550000000000014</v>
      </c>
      <c r="BO27" s="82">
        <v>12.5</v>
      </c>
      <c r="BP27" s="82">
        <v>15</v>
      </c>
      <c r="BQ27" s="220">
        <v>16.88</v>
      </c>
      <c r="BR27" s="220">
        <v>20.25</v>
      </c>
      <c r="BS27" s="286">
        <f t="shared" si="0"/>
        <v>0.3501818181818179</v>
      </c>
      <c r="BT27" s="82">
        <f t="shared" si="15"/>
        <v>16.6268</v>
      </c>
      <c r="BU27" s="82">
        <f t="shared" si="15"/>
        <v>19.94625</v>
      </c>
      <c r="BV27" s="16">
        <f t="shared" si="16"/>
        <v>0.3299290909090906</v>
      </c>
      <c r="BX27" s="84">
        <v>14.2</v>
      </c>
      <c r="BY27" s="84">
        <v>23</v>
      </c>
      <c r="BZ27" s="221">
        <v>19.74</v>
      </c>
      <c r="CA27" s="221">
        <v>31.97</v>
      </c>
      <c r="CB27" s="207">
        <f t="shared" si="1"/>
        <v>0.39005376344085985</v>
      </c>
      <c r="CC27" s="84">
        <f t="shared" si="17"/>
        <v>19.5426</v>
      </c>
      <c r="CD27" s="84">
        <f t="shared" si="17"/>
        <v>31.650299999999998</v>
      </c>
      <c r="CE27" s="16">
        <f t="shared" si="18"/>
        <v>0.3761532258064513</v>
      </c>
      <c r="CG27" s="258">
        <v>11.25</v>
      </c>
      <c r="CH27" s="258">
        <v>14.6</v>
      </c>
      <c r="CI27" s="222">
        <v>15.24375</v>
      </c>
      <c r="CJ27" s="222">
        <v>19.782999999999998</v>
      </c>
      <c r="CK27" s="207">
        <f aca="true" t="shared" si="24" ref="CK27:CK76">((CI27+CJ27)/(CG27+CH27)-1)</f>
        <v>0.355</v>
      </c>
      <c r="CL27" s="85">
        <f aca="true" t="shared" si="25" ref="CL27:CM39">CI27-(CI27*0.015)</f>
        <v>15.01509375</v>
      </c>
      <c r="CM27" s="85">
        <f t="shared" si="25"/>
        <v>19.486254999999996</v>
      </c>
      <c r="CN27" s="16">
        <f aca="true" t="shared" si="26" ref="CN27:CN39">(CL27+CM27)/(CG27+CH27)-1</f>
        <v>0.33467499999999983</v>
      </c>
      <c r="CP27" s="208">
        <v>12.100000000000001</v>
      </c>
      <c r="CQ27" s="208">
        <v>27.807</v>
      </c>
      <c r="CR27" s="208">
        <v>16.94</v>
      </c>
      <c r="CS27" s="208">
        <v>38.92979999999999</v>
      </c>
      <c r="CT27" s="207">
        <v>0.4</v>
      </c>
      <c r="CV27" s="87">
        <v>11</v>
      </c>
      <c r="CW27" s="87">
        <v>14</v>
      </c>
      <c r="CX27" s="87">
        <f t="shared" si="19"/>
        <v>14.520000000000001</v>
      </c>
      <c r="CY27" s="87">
        <f t="shared" si="19"/>
        <v>18.48</v>
      </c>
      <c r="CZ27" s="16">
        <f t="shared" si="20"/>
        <v>0.32000000000000006</v>
      </c>
      <c r="DA27" s="87">
        <f aca="true" t="shared" si="27" ref="DA27:DB39">CX27-(CX27*0.05)</f>
        <v>13.794</v>
      </c>
      <c r="DB27" s="87">
        <f t="shared" si="27"/>
        <v>17.556</v>
      </c>
      <c r="DC27" s="16">
        <f aca="true" t="shared" si="28" ref="DC27:DC39">(DA27+DB27)/(CV27+CW27)-1</f>
        <v>0.254</v>
      </c>
    </row>
    <row r="28" spans="1:107" ht="14.25">
      <c r="A28" s="3" t="s">
        <v>74</v>
      </c>
      <c r="B28" s="67"/>
      <c r="C28" s="67"/>
      <c r="D28" s="67"/>
      <c r="E28" s="67"/>
      <c r="F28" s="16"/>
      <c r="H28" s="70">
        <v>12</v>
      </c>
      <c r="I28" s="70">
        <v>15</v>
      </c>
      <c r="J28" s="209">
        <f t="shared" si="21"/>
        <v>16.080000000000002</v>
      </c>
      <c r="K28" s="209">
        <f t="shared" si="21"/>
        <v>20.1</v>
      </c>
      <c r="L28" s="207">
        <v>0.34</v>
      </c>
      <c r="M28" s="70">
        <f t="shared" si="2"/>
        <v>15.838800000000003</v>
      </c>
      <c r="N28" s="70">
        <f t="shared" si="2"/>
        <v>19.7985</v>
      </c>
      <c r="O28" s="16">
        <f t="shared" si="3"/>
        <v>0.3199000000000001</v>
      </c>
      <c r="Q28" s="69">
        <v>11</v>
      </c>
      <c r="R28" s="69">
        <v>16</v>
      </c>
      <c r="S28" s="214">
        <v>14.84</v>
      </c>
      <c r="T28" s="214">
        <v>21.6</v>
      </c>
      <c r="U28" s="207">
        <v>0.3496</v>
      </c>
      <c r="V28" s="69">
        <f t="shared" si="22"/>
        <v>14.7345</v>
      </c>
      <c r="W28" s="69">
        <f t="shared" si="23"/>
        <v>21.432000000000002</v>
      </c>
      <c r="X28" s="16">
        <v>0.3395</v>
      </c>
      <c r="Z28" s="215">
        <v>27.277999999999995</v>
      </c>
      <c r="AA28" s="215">
        <v>32.66</v>
      </c>
      <c r="AB28" s="215">
        <v>36.72378731286795</v>
      </c>
      <c r="AC28" s="215">
        <v>43.86412609335576</v>
      </c>
      <c r="AD28" s="207">
        <v>0.3445</v>
      </c>
      <c r="AE28" s="257">
        <v>15</v>
      </c>
      <c r="AF28" s="257">
        <v>32.66</v>
      </c>
      <c r="AG28" s="215">
        <f t="shared" si="4"/>
        <v>20.1675</v>
      </c>
      <c r="AH28" s="215">
        <v>43.86412609335576</v>
      </c>
      <c r="AI28" s="207">
        <f t="shared" si="5"/>
        <v>0.3435087304522819</v>
      </c>
      <c r="AJ28" s="72">
        <f t="shared" si="6"/>
        <v>19.159125</v>
      </c>
      <c r="AK28" s="72">
        <f t="shared" si="6"/>
        <v>41.67091978868797</v>
      </c>
      <c r="AL28" s="16">
        <f t="shared" si="7"/>
        <v>0.2763332939296679</v>
      </c>
      <c r="AN28" s="78">
        <v>12</v>
      </c>
      <c r="AO28" s="78">
        <v>14</v>
      </c>
      <c r="AP28" s="217">
        <v>16.32</v>
      </c>
      <c r="AQ28" s="217">
        <v>19.04</v>
      </c>
      <c r="AR28" s="207">
        <v>0.36</v>
      </c>
      <c r="AS28" s="78">
        <f t="shared" si="8"/>
        <v>15.912</v>
      </c>
      <c r="AT28" s="78">
        <f t="shared" si="8"/>
        <v>18.564</v>
      </c>
      <c r="AU28" s="16">
        <f t="shared" si="9"/>
        <v>0.32600000000000007</v>
      </c>
      <c r="AW28" s="79">
        <v>13.75</v>
      </c>
      <c r="AX28" s="79">
        <v>17.6</v>
      </c>
      <c r="AY28" s="218">
        <v>20.21</v>
      </c>
      <c r="AZ28" s="218">
        <v>25.87</v>
      </c>
      <c r="BA28" s="207">
        <f t="shared" si="10"/>
        <v>0.4698564593301435</v>
      </c>
      <c r="BB28" s="79">
        <f t="shared" si="11"/>
        <v>19.1995</v>
      </c>
      <c r="BC28" s="79">
        <f t="shared" si="11"/>
        <v>24.5765</v>
      </c>
      <c r="BD28" s="16">
        <f t="shared" si="12"/>
        <v>0.39636363636363625</v>
      </c>
      <c r="BF28" s="80">
        <v>12.5</v>
      </c>
      <c r="BG28" s="80">
        <v>16</v>
      </c>
      <c r="BH28" s="219">
        <v>17.06</v>
      </c>
      <c r="BI28" s="219">
        <v>21.84</v>
      </c>
      <c r="BJ28" s="207">
        <v>0.365</v>
      </c>
      <c r="BK28" s="80">
        <f t="shared" si="13"/>
        <v>16.633499999999998</v>
      </c>
      <c r="BL28" s="80">
        <f t="shared" si="13"/>
        <v>21.294</v>
      </c>
      <c r="BM28" s="16">
        <f t="shared" si="14"/>
        <v>0.3307894736842103</v>
      </c>
      <c r="BO28" s="82">
        <v>13.5</v>
      </c>
      <c r="BP28" s="82">
        <v>15.5</v>
      </c>
      <c r="BQ28" s="220">
        <v>18.23</v>
      </c>
      <c r="BR28" s="220">
        <v>20.93</v>
      </c>
      <c r="BS28" s="286">
        <f t="shared" si="0"/>
        <v>0.3503448275862069</v>
      </c>
      <c r="BT28" s="82">
        <f t="shared" si="15"/>
        <v>17.95655</v>
      </c>
      <c r="BU28" s="82">
        <f t="shared" si="15"/>
        <v>20.61605</v>
      </c>
      <c r="BV28" s="16">
        <f t="shared" si="16"/>
        <v>0.33008965517241373</v>
      </c>
      <c r="BX28" s="84">
        <v>16.5</v>
      </c>
      <c r="BY28" s="84">
        <v>25</v>
      </c>
      <c r="BZ28" s="221">
        <v>22.94</v>
      </c>
      <c r="CA28" s="221">
        <v>34.75</v>
      </c>
      <c r="CB28" s="207">
        <f t="shared" si="1"/>
        <v>0.39012048192771087</v>
      </c>
      <c r="CC28" s="84">
        <f t="shared" si="17"/>
        <v>22.710600000000003</v>
      </c>
      <c r="CD28" s="84">
        <f t="shared" si="17"/>
        <v>34.4025</v>
      </c>
      <c r="CE28" s="16">
        <f t="shared" si="18"/>
        <v>0.37621927710843384</v>
      </c>
      <c r="CG28" s="258">
        <v>11</v>
      </c>
      <c r="CH28" s="258">
        <v>14.8</v>
      </c>
      <c r="CI28" s="222">
        <v>14.905</v>
      </c>
      <c r="CJ28" s="222">
        <v>20.054000000000002</v>
      </c>
      <c r="CK28" s="207">
        <f t="shared" si="24"/>
        <v>0.355</v>
      </c>
      <c r="CL28" s="85">
        <f t="shared" si="25"/>
        <v>14.681424999999999</v>
      </c>
      <c r="CM28" s="85">
        <f t="shared" si="25"/>
        <v>19.753190000000004</v>
      </c>
      <c r="CN28" s="16">
        <f t="shared" si="26"/>
        <v>0.33467500000000006</v>
      </c>
      <c r="CP28" s="208">
        <v>13.750000000000002</v>
      </c>
      <c r="CQ28" s="208">
        <v>34.07449999999999</v>
      </c>
      <c r="CR28" s="208">
        <v>19.25</v>
      </c>
      <c r="CS28" s="208">
        <v>47.70429999999999</v>
      </c>
      <c r="CT28" s="207">
        <v>0.4</v>
      </c>
      <c r="CV28" s="87">
        <v>12</v>
      </c>
      <c r="CW28" s="87">
        <v>15</v>
      </c>
      <c r="CX28" s="87">
        <f t="shared" si="19"/>
        <v>15.84</v>
      </c>
      <c r="CY28" s="87">
        <f t="shared" si="19"/>
        <v>19.8</v>
      </c>
      <c r="CZ28" s="16">
        <f t="shared" si="20"/>
        <v>0.32000000000000006</v>
      </c>
      <c r="DA28" s="87">
        <f t="shared" si="27"/>
        <v>15.048</v>
      </c>
      <c r="DB28" s="87">
        <f t="shared" si="27"/>
        <v>18.810000000000002</v>
      </c>
      <c r="DC28" s="16">
        <f t="shared" si="28"/>
        <v>0.2540000000000002</v>
      </c>
    </row>
    <row r="29" spans="1:107" ht="14.25">
      <c r="A29" s="3" t="s">
        <v>75</v>
      </c>
      <c r="B29" s="67"/>
      <c r="C29" s="67"/>
      <c r="D29" s="67"/>
      <c r="E29" s="67"/>
      <c r="F29" s="16"/>
      <c r="H29" s="70">
        <v>12</v>
      </c>
      <c r="I29" s="70">
        <v>14</v>
      </c>
      <c r="J29" s="209">
        <f t="shared" si="21"/>
        <v>16.080000000000002</v>
      </c>
      <c r="K29" s="209">
        <f t="shared" si="21"/>
        <v>18.76</v>
      </c>
      <c r="L29" s="207">
        <v>0.34</v>
      </c>
      <c r="M29" s="70">
        <f t="shared" si="2"/>
        <v>15.838800000000003</v>
      </c>
      <c r="N29" s="70">
        <f t="shared" si="2"/>
        <v>18.4786</v>
      </c>
      <c r="O29" s="16">
        <f t="shared" si="3"/>
        <v>0.3199000000000003</v>
      </c>
      <c r="Q29" s="69">
        <v>10</v>
      </c>
      <c r="R29" s="69">
        <v>15</v>
      </c>
      <c r="S29" s="214">
        <v>13.5</v>
      </c>
      <c r="T29" s="214">
        <v>20.24</v>
      </c>
      <c r="U29" s="207">
        <v>0.3496</v>
      </c>
      <c r="V29" s="69">
        <f t="shared" si="22"/>
        <v>13.395</v>
      </c>
      <c r="W29" s="69">
        <f t="shared" si="23"/>
        <v>20.0925</v>
      </c>
      <c r="X29" s="16">
        <v>0.3395</v>
      </c>
      <c r="Z29" s="215">
        <v>24.7595</v>
      </c>
      <c r="AA29" s="215">
        <v>35.8685</v>
      </c>
      <c r="AB29" s="215">
        <v>33.38247493481917</v>
      </c>
      <c r="AC29" s="215">
        <v>48.12086652018502</v>
      </c>
      <c r="AD29" s="207">
        <v>0.3443</v>
      </c>
      <c r="AE29" s="257">
        <v>17</v>
      </c>
      <c r="AF29" s="257">
        <v>35.8685</v>
      </c>
      <c r="AG29" s="215">
        <f t="shared" si="4"/>
        <v>22.853099999999998</v>
      </c>
      <c r="AH29" s="215">
        <v>48.12086652018502</v>
      </c>
      <c r="AI29" s="207">
        <f t="shared" si="5"/>
        <v>0.342462269975222</v>
      </c>
      <c r="AJ29" s="72">
        <f t="shared" si="6"/>
        <v>21.710444999999996</v>
      </c>
      <c r="AK29" s="72">
        <f t="shared" si="6"/>
        <v>45.714823194175764</v>
      </c>
      <c r="AL29" s="16">
        <f t="shared" si="7"/>
        <v>0.2753391564764607</v>
      </c>
      <c r="AN29" s="78">
        <v>10</v>
      </c>
      <c r="AO29" s="78">
        <v>14</v>
      </c>
      <c r="AP29" s="217">
        <v>13.6</v>
      </c>
      <c r="AQ29" s="217">
        <v>19.04</v>
      </c>
      <c r="AR29" s="207">
        <v>0.36</v>
      </c>
      <c r="AS29" s="78">
        <f t="shared" si="8"/>
        <v>13.26</v>
      </c>
      <c r="AT29" s="78">
        <f t="shared" si="8"/>
        <v>18.564</v>
      </c>
      <c r="AU29" s="16">
        <f t="shared" si="9"/>
        <v>0.32599999999999985</v>
      </c>
      <c r="AW29" s="79">
        <v>13.75</v>
      </c>
      <c r="AX29" s="79">
        <v>17.6</v>
      </c>
      <c r="AY29" s="218">
        <v>20.21</v>
      </c>
      <c r="AZ29" s="218">
        <v>25.87</v>
      </c>
      <c r="BA29" s="207">
        <f t="shared" si="10"/>
        <v>0.4698564593301435</v>
      </c>
      <c r="BB29" s="79">
        <f t="shared" si="11"/>
        <v>19.1995</v>
      </c>
      <c r="BC29" s="79">
        <f t="shared" si="11"/>
        <v>24.5765</v>
      </c>
      <c r="BD29" s="16">
        <f t="shared" si="12"/>
        <v>0.39636363636363625</v>
      </c>
      <c r="BF29" s="380" t="s">
        <v>387</v>
      </c>
      <c r="BG29" s="381"/>
      <c r="BH29" s="381"/>
      <c r="BI29" s="381"/>
      <c r="BJ29" s="381"/>
      <c r="BK29" s="381"/>
      <c r="BL29" s="381"/>
      <c r="BM29" s="382"/>
      <c r="BO29" s="82">
        <v>14</v>
      </c>
      <c r="BP29" s="82">
        <v>17</v>
      </c>
      <c r="BQ29" s="220">
        <v>18.9</v>
      </c>
      <c r="BR29" s="220">
        <v>22.95</v>
      </c>
      <c r="BS29" s="286">
        <f t="shared" si="0"/>
        <v>0.34999999999999987</v>
      </c>
      <c r="BT29" s="82">
        <f t="shared" si="15"/>
        <v>18.6165</v>
      </c>
      <c r="BU29" s="82">
        <f t="shared" si="15"/>
        <v>22.60575</v>
      </c>
      <c r="BV29" s="16">
        <f t="shared" si="16"/>
        <v>0.32975</v>
      </c>
      <c r="BX29" s="84">
        <v>17.5</v>
      </c>
      <c r="BY29" s="84">
        <v>28</v>
      </c>
      <c r="BZ29" s="221">
        <v>24.32</v>
      </c>
      <c r="CA29" s="221">
        <v>38.92</v>
      </c>
      <c r="CB29" s="207">
        <f t="shared" si="1"/>
        <v>0.38989010989010997</v>
      </c>
      <c r="CC29" s="84">
        <f t="shared" si="17"/>
        <v>24.0768</v>
      </c>
      <c r="CD29" s="84">
        <f t="shared" si="17"/>
        <v>38.5308</v>
      </c>
      <c r="CE29" s="16">
        <f t="shared" si="18"/>
        <v>0.37599120879120873</v>
      </c>
      <c r="CG29" s="258">
        <v>19.7</v>
      </c>
      <c r="CH29" s="258">
        <v>21.7</v>
      </c>
      <c r="CI29" s="222">
        <v>26.6935</v>
      </c>
      <c r="CJ29" s="222">
        <v>29.403499999999998</v>
      </c>
      <c r="CK29" s="207">
        <f t="shared" si="24"/>
        <v>0.355</v>
      </c>
      <c r="CL29" s="85">
        <f t="shared" si="25"/>
        <v>26.293097500000002</v>
      </c>
      <c r="CM29" s="85">
        <f t="shared" si="25"/>
        <v>28.962447499999996</v>
      </c>
      <c r="CN29" s="16">
        <f t="shared" si="26"/>
        <v>0.33467500000000006</v>
      </c>
      <c r="CP29" s="208">
        <v>13.200000000000001</v>
      </c>
      <c r="CQ29" s="208">
        <v>34.07449999999999</v>
      </c>
      <c r="CR29" s="208">
        <v>18.48</v>
      </c>
      <c r="CS29" s="208">
        <v>47.70429999999999</v>
      </c>
      <c r="CT29" s="207">
        <v>0.4</v>
      </c>
      <c r="CV29" s="87">
        <v>12</v>
      </c>
      <c r="CW29" s="87">
        <v>16</v>
      </c>
      <c r="CX29" s="87">
        <f t="shared" si="19"/>
        <v>15.84</v>
      </c>
      <c r="CY29" s="87">
        <f t="shared" si="19"/>
        <v>21.12</v>
      </c>
      <c r="CZ29" s="16">
        <f t="shared" si="20"/>
        <v>0.32000000000000006</v>
      </c>
      <c r="DA29" s="87">
        <f t="shared" si="27"/>
        <v>15.048</v>
      </c>
      <c r="DB29" s="87">
        <f t="shared" si="27"/>
        <v>20.064</v>
      </c>
      <c r="DC29" s="16">
        <f t="shared" si="28"/>
        <v>0.254</v>
      </c>
    </row>
    <row r="30" spans="1:107" ht="14.25">
      <c r="A30" s="6" t="s">
        <v>76</v>
      </c>
      <c r="B30" s="67"/>
      <c r="C30" s="67"/>
      <c r="D30" s="67"/>
      <c r="E30" s="67"/>
      <c r="F30" s="16"/>
      <c r="H30" s="70">
        <v>18</v>
      </c>
      <c r="I30" s="70">
        <v>24</v>
      </c>
      <c r="J30" s="209">
        <f t="shared" si="21"/>
        <v>24.12</v>
      </c>
      <c r="K30" s="209">
        <f t="shared" si="21"/>
        <v>32.160000000000004</v>
      </c>
      <c r="L30" s="207">
        <v>0.34</v>
      </c>
      <c r="M30" s="70">
        <f t="shared" si="2"/>
        <v>23.758200000000002</v>
      </c>
      <c r="N30" s="70">
        <f t="shared" si="2"/>
        <v>31.677600000000005</v>
      </c>
      <c r="O30" s="16">
        <f t="shared" si="3"/>
        <v>0.3199000000000001</v>
      </c>
      <c r="Q30" s="69">
        <v>11.5</v>
      </c>
      <c r="R30" s="69">
        <v>20</v>
      </c>
      <c r="S30" s="214">
        <v>15.52</v>
      </c>
      <c r="T30" s="214">
        <v>26.99</v>
      </c>
      <c r="U30" s="207">
        <v>0.3495</v>
      </c>
      <c r="V30" s="69">
        <f t="shared" si="22"/>
        <v>15.404250000000001</v>
      </c>
      <c r="W30" s="69">
        <f t="shared" si="23"/>
        <v>26.79</v>
      </c>
      <c r="X30" s="16">
        <v>0.3395</v>
      </c>
      <c r="Z30" s="215">
        <v>26.829499999999996</v>
      </c>
      <c r="AA30" s="215">
        <v>40.0775</v>
      </c>
      <c r="AB30" s="215">
        <v>36.12875908116063</v>
      </c>
      <c r="AC30" s="215">
        <v>53.704977617746</v>
      </c>
      <c r="AD30" s="207">
        <v>0.3427</v>
      </c>
      <c r="AE30" s="257">
        <v>20</v>
      </c>
      <c r="AF30" s="257">
        <v>40.0775</v>
      </c>
      <c r="AG30" s="215">
        <f t="shared" si="4"/>
        <v>26.854</v>
      </c>
      <c r="AH30" s="215">
        <v>53.704977617746</v>
      </c>
      <c r="AI30" s="207">
        <f t="shared" si="5"/>
        <v>0.3409176083849361</v>
      </c>
      <c r="AJ30" s="72">
        <f t="shared" si="6"/>
        <v>25.5113</v>
      </c>
      <c r="AK30" s="72">
        <f t="shared" si="6"/>
        <v>51.0197287368587</v>
      </c>
      <c r="AL30" s="16">
        <f t="shared" si="7"/>
        <v>0.27387172796568926</v>
      </c>
      <c r="AN30" s="78">
        <v>14</v>
      </c>
      <c r="AO30" s="78">
        <v>20</v>
      </c>
      <c r="AP30" s="217">
        <v>19.04</v>
      </c>
      <c r="AQ30" s="217">
        <v>27.2</v>
      </c>
      <c r="AR30" s="207">
        <v>0.36</v>
      </c>
      <c r="AS30" s="78">
        <f t="shared" si="8"/>
        <v>18.564</v>
      </c>
      <c r="AT30" s="78">
        <f t="shared" si="8"/>
        <v>26.52</v>
      </c>
      <c r="AU30" s="16">
        <f t="shared" si="9"/>
        <v>0.32600000000000007</v>
      </c>
      <c r="AW30" s="79">
        <v>18</v>
      </c>
      <c r="AX30" s="79">
        <v>24</v>
      </c>
      <c r="AY30" s="218">
        <v>26.46</v>
      </c>
      <c r="AZ30" s="218">
        <v>35.28</v>
      </c>
      <c r="BA30" s="207">
        <f t="shared" si="10"/>
        <v>0.47</v>
      </c>
      <c r="BB30" s="79">
        <f t="shared" si="11"/>
        <v>25.137</v>
      </c>
      <c r="BC30" s="79">
        <f t="shared" si="11"/>
        <v>33.516</v>
      </c>
      <c r="BD30" s="16">
        <f t="shared" si="12"/>
        <v>0.3965000000000001</v>
      </c>
      <c r="BF30" s="80">
        <v>18.5</v>
      </c>
      <c r="BG30" s="80">
        <v>26.5</v>
      </c>
      <c r="BH30" s="219">
        <v>25.44</v>
      </c>
      <c r="BI30" s="219">
        <v>36.44</v>
      </c>
      <c r="BJ30" s="207">
        <v>0.375</v>
      </c>
      <c r="BK30" s="80">
        <f t="shared" si="13"/>
        <v>24.804000000000002</v>
      </c>
      <c r="BL30" s="80">
        <f t="shared" si="13"/>
        <v>35.528999999999996</v>
      </c>
      <c r="BM30" s="16">
        <f t="shared" si="14"/>
        <v>0.34073333333333333</v>
      </c>
      <c r="BO30" s="82">
        <v>14</v>
      </c>
      <c r="BP30" s="82">
        <v>18</v>
      </c>
      <c r="BQ30" s="220">
        <v>18.9</v>
      </c>
      <c r="BR30" s="220">
        <v>24.3</v>
      </c>
      <c r="BS30" s="286">
        <f t="shared" si="0"/>
        <v>0.3500000000000001</v>
      </c>
      <c r="BT30" s="82">
        <f t="shared" si="15"/>
        <v>18.6165</v>
      </c>
      <c r="BU30" s="82">
        <f t="shared" si="15"/>
        <v>23.9355</v>
      </c>
      <c r="BV30" s="16">
        <f t="shared" si="16"/>
        <v>0.32975</v>
      </c>
      <c r="BX30" s="84">
        <v>22</v>
      </c>
      <c r="BY30" s="84">
        <v>30</v>
      </c>
      <c r="BZ30" s="221">
        <v>30.8</v>
      </c>
      <c r="CA30" s="221">
        <v>42</v>
      </c>
      <c r="CB30" s="207">
        <f t="shared" si="1"/>
        <v>0.3999999999999999</v>
      </c>
      <c r="CC30" s="84">
        <f t="shared" si="17"/>
        <v>30.492</v>
      </c>
      <c r="CD30" s="84">
        <f t="shared" si="17"/>
        <v>41.58</v>
      </c>
      <c r="CE30" s="16">
        <f t="shared" si="18"/>
        <v>0.3860000000000001</v>
      </c>
      <c r="CG30" s="258">
        <v>22</v>
      </c>
      <c r="CH30" s="258">
        <v>26</v>
      </c>
      <c r="CI30" s="222">
        <v>29.81</v>
      </c>
      <c r="CJ30" s="222">
        <v>35.23</v>
      </c>
      <c r="CK30" s="207">
        <f t="shared" si="24"/>
        <v>0.35499999999999976</v>
      </c>
      <c r="CL30" s="85">
        <f t="shared" si="25"/>
        <v>29.362849999999998</v>
      </c>
      <c r="CM30" s="85">
        <f t="shared" si="25"/>
        <v>34.70155</v>
      </c>
      <c r="CN30" s="16">
        <f t="shared" si="26"/>
        <v>0.33467499999999983</v>
      </c>
      <c r="CP30" s="208">
        <v>24.904000000000003</v>
      </c>
      <c r="CQ30" s="208">
        <v>44.7925</v>
      </c>
      <c r="CR30" s="208">
        <v>34.8656</v>
      </c>
      <c r="CS30" s="208">
        <v>60.469875</v>
      </c>
      <c r="CT30" s="207">
        <v>0.35</v>
      </c>
      <c r="CV30" s="87">
        <v>15</v>
      </c>
      <c r="CW30" s="87">
        <v>19</v>
      </c>
      <c r="CX30" s="87">
        <f t="shared" si="19"/>
        <v>19.8</v>
      </c>
      <c r="CY30" s="87">
        <f t="shared" si="19"/>
        <v>25.080000000000002</v>
      </c>
      <c r="CZ30" s="16">
        <f t="shared" si="20"/>
        <v>0.32000000000000006</v>
      </c>
      <c r="DA30" s="87">
        <f t="shared" si="27"/>
        <v>18.810000000000002</v>
      </c>
      <c r="DB30" s="87">
        <f t="shared" si="27"/>
        <v>23.826</v>
      </c>
      <c r="DC30" s="16">
        <f t="shared" si="28"/>
        <v>0.254</v>
      </c>
    </row>
    <row r="31" spans="1:107" ht="14.25">
      <c r="A31" s="3" t="s">
        <v>77</v>
      </c>
      <c r="B31" s="67"/>
      <c r="C31" s="67"/>
      <c r="D31" s="67"/>
      <c r="E31" s="67"/>
      <c r="F31" s="16"/>
      <c r="H31" s="70">
        <v>12</v>
      </c>
      <c r="I31" s="70">
        <v>15</v>
      </c>
      <c r="J31" s="209">
        <f t="shared" si="21"/>
        <v>16.080000000000002</v>
      </c>
      <c r="K31" s="209">
        <f t="shared" si="21"/>
        <v>20.1</v>
      </c>
      <c r="L31" s="207">
        <v>0.34</v>
      </c>
      <c r="M31" s="70">
        <f t="shared" si="2"/>
        <v>15.838800000000003</v>
      </c>
      <c r="N31" s="70">
        <f t="shared" si="2"/>
        <v>19.7985</v>
      </c>
      <c r="O31" s="16">
        <f t="shared" si="3"/>
        <v>0.3199000000000001</v>
      </c>
      <c r="Q31" s="69">
        <v>11.5</v>
      </c>
      <c r="R31" s="69">
        <v>20</v>
      </c>
      <c r="S31" s="214">
        <v>15.52</v>
      </c>
      <c r="T31" s="214">
        <v>26.99</v>
      </c>
      <c r="U31" s="207">
        <v>0.3495</v>
      </c>
      <c r="V31" s="69">
        <f t="shared" si="22"/>
        <v>15.404250000000001</v>
      </c>
      <c r="W31" s="69">
        <f t="shared" si="23"/>
        <v>26.79</v>
      </c>
      <c r="X31" s="16">
        <v>0.3395</v>
      </c>
      <c r="Z31" s="215">
        <v>22.954</v>
      </c>
      <c r="AA31" s="215">
        <v>33.338499999999996</v>
      </c>
      <c r="AB31" s="215">
        <v>30.987104873843567</v>
      </c>
      <c r="AC31" s="215">
        <v>44.7642970079899</v>
      </c>
      <c r="AD31" s="207">
        <v>0.3457</v>
      </c>
      <c r="AE31" s="257">
        <v>12</v>
      </c>
      <c r="AF31" s="257">
        <v>33.338499999999996</v>
      </c>
      <c r="AG31" s="215">
        <f t="shared" si="4"/>
        <v>16.148400000000002</v>
      </c>
      <c r="AH31" s="215">
        <v>44.7642970079899</v>
      </c>
      <c r="AI31" s="207">
        <f t="shared" si="5"/>
        <v>0.3435093134530236</v>
      </c>
      <c r="AJ31" s="72">
        <f t="shared" si="6"/>
        <v>15.340980000000002</v>
      </c>
      <c r="AK31" s="72">
        <f t="shared" si="6"/>
        <v>42.52608215759041</v>
      </c>
      <c r="AL31" s="16">
        <f t="shared" si="7"/>
        <v>0.2763338477803725</v>
      </c>
      <c r="AN31" s="78">
        <v>10</v>
      </c>
      <c r="AO31" s="78">
        <v>14</v>
      </c>
      <c r="AP31" s="217">
        <v>13.6</v>
      </c>
      <c r="AQ31" s="217">
        <v>19.04</v>
      </c>
      <c r="AR31" s="207">
        <v>0.36</v>
      </c>
      <c r="AS31" s="78">
        <f t="shared" si="8"/>
        <v>13.26</v>
      </c>
      <c r="AT31" s="78">
        <f t="shared" si="8"/>
        <v>18.564</v>
      </c>
      <c r="AU31" s="16">
        <f t="shared" si="9"/>
        <v>0.32599999999999985</v>
      </c>
      <c r="AW31" s="79">
        <v>13.2</v>
      </c>
      <c r="AX31" s="79">
        <v>16.5</v>
      </c>
      <c r="AY31" s="218">
        <v>19.4</v>
      </c>
      <c r="AZ31" s="218">
        <v>24.26</v>
      </c>
      <c r="BA31" s="207">
        <f t="shared" si="10"/>
        <v>0.47003367003367</v>
      </c>
      <c r="BB31" s="79">
        <f t="shared" si="11"/>
        <v>18.43</v>
      </c>
      <c r="BC31" s="79">
        <f t="shared" si="11"/>
        <v>23.047</v>
      </c>
      <c r="BD31" s="16">
        <f t="shared" si="12"/>
        <v>0.39653198653198674</v>
      </c>
      <c r="BF31" s="380" t="s">
        <v>387</v>
      </c>
      <c r="BG31" s="381"/>
      <c r="BH31" s="381"/>
      <c r="BI31" s="381"/>
      <c r="BJ31" s="381"/>
      <c r="BK31" s="381"/>
      <c r="BL31" s="381"/>
      <c r="BM31" s="382"/>
      <c r="BO31" s="82">
        <v>13</v>
      </c>
      <c r="BP31" s="82">
        <v>17</v>
      </c>
      <c r="BQ31" s="220">
        <v>17.55</v>
      </c>
      <c r="BR31" s="220">
        <v>22.95</v>
      </c>
      <c r="BS31" s="286">
        <f t="shared" si="0"/>
        <v>0.3500000000000001</v>
      </c>
      <c r="BT31" s="82">
        <f t="shared" si="15"/>
        <v>17.28675</v>
      </c>
      <c r="BU31" s="82">
        <f t="shared" si="15"/>
        <v>22.60575</v>
      </c>
      <c r="BV31" s="16">
        <f t="shared" si="16"/>
        <v>0.32975</v>
      </c>
      <c r="BX31" s="84">
        <v>11.6</v>
      </c>
      <c r="BY31" s="84">
        <v>18</v>
      </c>
      <c r="BZ31" s="221">
        <v>16.12</v>
      </c>
      <c r="CA31" s="221">
        <v>25.02</v>
      </c>
      <c r="CB31" s="207">
        <f t="shared" si="1"/>
        <v>0.3898648648648648</v>
      </c>
      <c r="CC31" s="84">
        <f t="shared" si="17"/>
        <v>15.9588</v>
      </c>
      <c r="CD31" s="84">
        <f t="shared" si="17"/>
        <v>24.7698</v>
      </c>
      <c r="CE31" s="16">
        <f t="shared" si="18"/>
        <v>0.37596621621621606</v>
      </c>
      <c r="CG31" s="258">
        <v>27</v>
      </c>
      <c r="CH31" s="258">
        <v>31</v>
      </c>
      <c r="CI31" s="222">
        <v>36.585</v>
      </c>
      <c r="CJ31" s="222">
        <v>42.005</v>
      </c>
      <c r="CK31" s="207">
        <f t="shared" si="24"/>
        <v>0.355</v>
      </c>
      <c r="CL31" s="85">
        <f t="shared" si="25"/>
        <v>36.036225</v>
      </c>
      <c r="CM31" s="85">
        <f t="shared" si="25"/>
        <v>41.374925000000005</v>
      </c>
      <c r="CN31" s="16">
        <f t="shared" si="26"/>
        <v>0.33467500000000006</v>
      </c>
      <c r="CP31" s="208">
        <v>13.200000000000001</v>
      </c>
      <c r="CQ31" s="208">
        <v>22.700999999999997</v>
      </c>
      <c r="CR31" s="208">
        <v>18.48</v>
      </c>
      <c r="CS31" s="208">
        <v>30.646349999999998</v>
      </c>
      <c r="CT31" s="207">
        <v>0.35</v>
      </c>
      <c r="CV31" s="87">
        <v>11</v>
      </c>
      <c r="CW31" s="87">
        <v>15</v>
      </c>
      <c r="CX31" s="87">
        <f t="shared" si="19"/>
        <v>14.520000000000001</v>
      </c>
      <c r="CY31" s="87">
        <f t="shared" si="19"/>
        <v>19.8</v>
      </c>
      <c r="CZ31" s="16">
        <f t="shared" si="20"/>
        <v>0.32000000000000006</v>
      </c>
      <c r="DA31" s="87">
        <f t="shared" si="27"/>
        <v>13.794</v>
      </c>
      <c r="DB31" s="87">
        <f t="shared" si="27"/>
        <v>18.810000000000002</v>
      </c>
      <c r="DC31" s="16">
        <f t="shared" si="28"/>
        <v>0.254</v>
      </c>
    </row>
    <row r="32" spans="1:107" ht="14.25">
      <c r="A32" s="6" t="s">
        <v>78</v>
      </c>
      <c r="B32" s="67"/>
      <c r="C32" s="67"/>
      <c r="D32" s="67"/>
      <c r="E32" s="67"/>
      <c r="F32" s="16"/>
      <c r="H32" s="70">
        <v>18</v>
      </c>
      <c r="I32" s="70">
        <v>23</v>
      </c>
      <c r="J32" s="209">
        <f t="shared" si="21"/>
        <v>24.12</v>
      </c>
      <c r="K32" s="209">
        <f t="shared" si="21"/>
        <v>30.82</v>
      </c>
      <c r="L32" s="207">
        <v>0.34</v>
      </c>
      <c r="M32" s="70">
        <f t="shared" si="2"/>
        <v>23.758200000000002</v>
      </c>
      <c r="N32" s="70">
        <f t="shared" si="2"/>
        <v>30.3577</v>
      </c>
      <c r="O32" s="16">
        <f t="shared" si="3"/>
        <v>0.3199000000000001</v>
      </c>
      <c r="Q32" s="69">
        <v>25</v>
      </c>
      <c r="R32" s="69">
        <v>35</v>
      </c>
      <c r="S32" s="214">
        <v>33.74</v>
      </c>
      <c r="T32" s="214">
        <v>47.23</v>
      </c>
      <c r="U32" s="207">
        <v>0.3495</v>
      </c>
      <c r="V32" s="69">
        <f t="shared" si="22"/>
        <v>33.4875</v>
      </c>
      <c r="W32" s="69">
        <f t="shared" si="23"/>
        <v>46.8825</v>
      </c>
      <c r="X32" s="16">
        <v>0.3395</v>
      </c>
      <c r="Z32" s="215">
        <v>33.23499999999999</v>
      </c>
      <c r="AA32" s="215">
        <v>44.229</v>
      </c>
      <c r="AB32" s="215">
        <v>44.62698280067282</v>
      </c>
      <c r="AC32" s="215">
        <v>59.21280304457527</v>
      </c>
      <c r="AD32" s="207">
        <v>0.3405</v>
      </c>
      <c r="AE32" s="257">
        <v>18</v>
      </c>
      <c r="AF32" s="257">
        <v>44.229</v>
      </c>
      <c r="AG32" s="215">
        <f t="shared" si="4"/>
        <v>24.129</v>
      </c>
      <c r="AH32" s="215">
        <v>59.21280304457527</v>
      </c>
      <c r="AI32" s="207">
        <f t="shared" si="5"/>
        <v>0.33927594922906157</v>
      </c>
      <c r="AJ32" s="72">
        <f t="shared" si="6"/>
        <v>22.92255</v>
      </c>
      <c r="AK32" s="72">
        <f t="shared" si="6"/>
        <v>56.252162892346504</v>
      </c>
      <c r="AL32" s="16">
        <f t="shared" si="7"/>
        <v>0.27231215176760837</v>
      </c>
      <c r="AN32" s="78">
        <v>15</v>
      </c>
      <c r="AO32" s="78">
        <v>23</v>
      </c>
      <c r="AP32" s="217">
        <v>20.4</v>
      </c>
      <c r="AQ32" s="217">
        <v>31.28</v>
      </c>
      <c r="AR32" s="207">
        <v>0.36</v>
      </c>
      <c r="AS32" s="78">
        <f t="shared" si="8"/>
        <v>19.889999999999997</v>
      </c>
      <c r="AT32" s="78">
        <f t="shared" si="8"/>
        <v>30.498</v>
      </c>
      <c r="AU32" s="16">
        <f t="shared" si="9"/>
        <v>0.32599999999999985</v>
      </c>
      <c r="AW32" s="79">
        <v>19.8</v>
      </c>
      <c r="AX32" s="79">
        <v>23.65</v>
      </c>
      <c r="AY32" s="218">
        <v>29.11</v>
      </c>
      <c r="AZ32" s="218">
        <v>34.77</v>
      </c>
      <c r="BA32" s="207">
        <f t="shared" si="10"/>
        <v>0.4701956271576524</v>
      </c>
      <c r="BB32" s="79">
        <f t="shared" si="11"/>
        <v>27.6545</v>
      </c>
      <c r="BC32" s="79">
        <f t="shared" si="11"/>
        <v>33.0315</v>
      </c>
      <c r="BD32" s="16">
        <f t="shared" si="12"/>
        <v>0.39668584579976973</v>
      </c>
      <c r="BF32" s="380" t="s">
        <v>387</v>
      </c>
      <c r="BG32" s="381"/>
      <c r="BH32" s="381"/>
      <c r="BI32" s="381"/>
      <c r="BJ32" s="381"/>
      <c r="BK32" s="381"/>
      <c r="BL32" s="381"/>
      <c r="BM32" s="382"/>
      <c r="BO32" s="82">
        <v>15</v>
      </c>
      <c r="BP32" s="82">
        <v>18</v>
      </c>
      <c r="BQ32" s="220">
        <v>20.25</v>
      </c>
      <c r="BR32" s="220">
        <v>24.3</v>
      </c>
      <c r="BS32" s="286">
        <f t="shared" si="0"/>
        <v>0.34999999999999987</v>
      </c>
      <c r="BT32" s="82">
        <f t="shared" si="15"/>
        <v>19.94625</v>
      </c>
      <c r="BU32" s="82">
        <f t="shared" si="15"/>
        <v>23.9355</v>
      </c>
      <c r="BV32" s="16">
        <f t="shared" si="16"/>
        <v>0.32975</v>
      </c>
      <c r="BX32" s="84">
        <v>16</v>
      </c>
      <c r="BY32" s="84">
        <v>25</v>
      </c>
      <c r="BZ32" s="221">
        <v>22.24</v>
      </c>
      <c r="CA32" s="221">
        <v>34.75</v>
      </c>
      <c r="CB32" s="207">
        <f t="shared" si="1"/>
        <v>0.3899999999999999</v>
      </c>
      <c r="CC32" s="84">
        <f t="shared" si="17"/>
        <v>22.017599999999998</v>
      </c>
      <c r="CD32" s="84">
        <f t="shared" si="17"/>
        <v>34.4025</v>
      </c>
      <c r="CE32" s="16">
        <f t="shared" si="18"/>
        <v>0.3761000000000001</v>
      </c>
      <c r="CG32" s="258">
        <v>13</v>
      </c>
      <c r="CH32" s="258">
        <v>19.8</v>
      </c>
      <c r="CI32" s="222">
        <v>17.615</v>
      </c>
      <c r="CJ32" s="222">
        <v>26.829</v>
      </c>
      <c r="CK32" s="207">
        <f t="shared" si="24"/>
        <v>0.3550000000000002</v>
      </c>
      <c r="CL32" s="85">
        <f t="shared" si="25"/>
        <v>17.350775</v>
      </c>
      <c r="CM32" s="85">
        <f t="shared" si="25"/>
        <v>26.426565</v>
      </c>
      <c r="CN32" s="16">
        <f t="shared" si="26"/>
        <v>0.33467500000000006</v>
      </c>
      <c r="CP32" s="208">
        <v>17.732000000000003</v>
      </c>
      <c r="CQ32" s="208">
        <v>27.807</v>
      </c>
      <c r="CR32" s="208">
        <v>24.824800000000003</v>
      </c>
      <c r="CS32" s="208">
        <v>38.92979999999999</v>
      </c>
      <c r="CT32" s="207">
        <v>0.4</v>
      </c>
      <c r="CV32" s="87">
        <v>18</v>
      </c>
      <c r="CW32" s="87">
        <v>22</v>
      </c>
      <c r="CX32" s="87">
        <f t="shared" si="19"/>
        <v>23.76</v>
      </c>
      <c r="CY32" s="87">
        <f t="shared" si="19"/>
        <v>29.040000000000003</v>
      </c>
      <c r="CZ32" s="16">
        <f t="shared" si="20"/>
        <v>0.32000000000000006</v>
      </c>
      <c r="DA32" s="87">
        <f t="shared" si="27"/>
        <v>22.572000000000003</v>
      </c>
      <c r="DB32" s="87">
        <f t="shared" si="27"/>
        <v>27.588</v>
      </c>
      <c r="DC32" s="16">
        <f t="shared" si="28"/>
        <v>0.254</v>
      </c>
    </row>
    <row r="33" spans="1:107" ht="14.25">
      <c r="A33" s="3" t="s">
        <v>79</v>
      </c>
      <c r="B33" s="67"/>
      <c r="C33" s="67"/>
      <c r="D33" s="67"/>
      <c r="E33" s="67"/>
      <c r="F33" s="16"/>
      <c r="H33" s="70">
        <v>11.25</v>
      </c>
      <c r="I33" s="70">
        <v>15</v>
      </c>
      <c r="J33" s="209">
        <f t="shared" si="21"/>
        <v>15.075000000000001</v>
      </c>
      <c r="K33" s="209">
        <f t="shared" si="21"/>
        <v>20.1</v>
      </c>
      <c r="L33" s="207">
        <v>0.34</v>
      </c>
      <c r="M33" s="70">
        <f t="shared" si="2"/>
        <v>14.848875000000001</v>
      </c>
      <c r="N33" s="70">
        <f t="shared" si="2"/>
        <v>19.7985</v>
      </c>
      <c r="O33" s="16">
        <f t="shared" si="3"/>
        <v>0.3199000000000001</v>
      </c>
      <c r="Q33" s="69">
        <v>11.5</v>
      </c>
      <c r="R33" s="69">
        <v>14</v>
      </c>
      <c r="S33" s="214">
        <v>15.52</v>
      </c>
      <c r="T33" s="214">
        <v>18.89</v>
      </c>
      <c r="U33" s="207">
        <v>0.3494</v>
      </c>
      <c r="V33" s="69">
        <f t="shared" si="22"/>
        <v>15.404250000000001</v>
      </c>
      <c r="W33" s="69">
        <f t="shared" si="23"/>
        <v>18.753</v>
      </c>
      <c r="X33" s="16">
        <v>0.3395</v>
      </c>
      <c r="Z33" s="215">
        <v>22.563</v>
      </c>
      <c r="AA33" s="215">
        <v>32.775</v>
      </c>
      <c r="AB33" s="215">
        <v>30.468362312867953</v>
      </c>
      <c r="AC33" s="215">
        <v>44.01669743481917</v>
      </c>
      <c r="AD33" s="207">
        <v>0.346</v>
      </c>
      <c r="AE33" s="257">
        <v>12</v>
      </c>
      <c r="AF33" s="257">
        <v>32.775</v>
      </c>
      <c r="AG33" s="215">
        <f t="shared" si="4"/>
        <v>16.152</v>
      </c>
      <c r="AH33" s="215">
        <v>44.01669743481917</v>
      </c>
      <c r="AI33" s="207">
        <f t="shared" si="5"/>
        <v>0.3438011710735718</v>
      </c>
      <c r="AJ33" s="72">
        <f t="shared" si="6"/>
        <v>15.3444</v>
      </c>
      <c r="AK33" s="72">
        <f t="shared" si="6"/>
        <v>41.81586256307821</v>
      </c>
      <c r="AL33" s="16">
        <f t="shared" si="7"/>
        <v>0.2766111125198931</v>
      </c>
      <c r="AN33" s="78">
        <v>10</v>
      </c>
      <c r="AO33" s="78">
        <v>12</v>
      </c>
      <c r="AP33" s="217">
        <v>13.6</v>
      </c>
      <c r="AQ33" s="217">
        <v>16.32</v>
      </c>
      <c r="AR33" s="207">
        <v>0.36</v>
      </c>
      <c r="AS33" s="78">
        <f t="shared" si="8"/>
        <v>13.26</v>
      </c>
      <c r="AT33" s="78">
        <f t="shared" si="8"/>
        <v>15.912</v>
      </c>
      <c r="AU33" s="16">
        <f t="shared" si="9"/>
        <v>0.32600000000000007</v>
      </c>
      <c r="AW33" s="79">
        <v>12.38</v>
      </c>
      <c r="AX33" s="79">
        <v>15.4</v>
      </c>
      <c r="AY33" s="218">
        <v>18.2</v>
      </c>
      <c r="AZ33" s="218">
        <v>22.64</v>
      </c>
      <c r="BA33" s="207">
        <f t="shared" si="10"/>
        <v>0.47012239020878344</v>
      </c>
      <c r="BB33" s="79">
        <f t="shared" si="11"/>
        <v>17.29</v>
      </c>
      <c r="BC33" s="79">
        <f t="shared" si="11"/>
        <v>21.508</v>
      </c>
      <c r="BD33" s="16">
        <f t="shared" si="12"/>
        <v>0.39661627069834404</v>
      </c>
      <c r="BF33" s="80">
        <v>10</v>
      </c>
      <c r="BG33" s="80">
        <v>13.5</v>
      </c>
      <c r="BH33" s="219">
        <v>13.75</v>
      </c>
      <c r="BI33" s="219">
        <v>18.56</v>
      </c>
      <c r="BJ33" s="207">
        <v>0.375</v>
      </c>
      <c r="BK33" s="80">
        <f t="shared" si="13"/>
        <v>13.40625</v>
      </c>
      <c r="BL33" s="80">
        <f t="shared" si="13"/>
        <v>18.096</v>
      </c>
      <c r="BM33" s="16">
        <f t="shared" si="14"/>
        <v>0.3405212765957446</v>
      </c>
      <c r="BO33" s="82">
        <v>12</v>
      </c>
      <c r="BP33" s="82">
        <v>15</v>
      </c>
      <c r="BQ33" s="220">
        <v>16.2</v>
      </c>
      <c r="BR33" s="220">
        <v>20.25</v>
      </c>
      <c r="BS33" s="286">
        <f t="shared" si="0"/>
        <v>0.3500000000000001</v>
      </c>
      <c r="BT33" s="82">
        <f t="shared" si="15"/>
        <v>15.956999999999999</v>
      </c>
      <c r="BU33" s="82">
        <f t="shared" si="15"/>
        <v>19.94625</v>
      </c>
      <c r="BV33" s="16">
        <f t="shared" si="16"/>
        <v>0.32975</v>
      </c>
      <c r="BX33" s="84">
        <v>13.5</v>
      </c>
      <c r="BY33" s="84">
        <v>20</v>
      </c>
      <c r="BZ33" s="221">
        <v>18.77</v>
      </c>
      <c r="CA33" s="221">
        <v>27.8</v>
      </c>
      <c r="CB33" s="207">
        <f t="shared" si="1"/>
        <v>0.39014925373134335</v>
      </c>
      <c r="CC33" s="84">
        <f t="shared" si="17"/>
        <v>18.5823</v>
      </c>
      <c r="CD33" s="84">
        <f t="shared" si="17"/>
        <v>27.522000000000002</v>
      </c>
      <c r="CE33" s="16">
        <f t="shared" si="18"/>
        <v>0.3762477611940298</v>
      </c>
      <c r="CG33" s="258">
        <v>15.5</v>
      </c>
      <c r="CH33" s="258">
        <v>25</v>
      </c>
      <c r="CI33" s="222">
        <v>21.0025</v>
      </c>
      <c r="CJ33" s="222">
        <v>33.875</v>
      </c>
      <c r="CK33" s="207">
        <f t="shared" si="24"/>
        <v>0.355</v>
      </c>
      <c r="CL33" s="85">
        <f t="shared" si="25"/>
        <v>20.687462500000002</v>
      </c>
      <c r="CM33" s="85">
        <f t="shared" si="25"/>
        <v>33.366875</v>
      </c>
      <c r="CN33" s="16">
        <f t="shared" si="26"/>
        <v>0.33467500000000006</v>
      </c>
      <c r="CP33" s="208">
        <v>12.375000000000002</v>
      </c>
      <c r="CQ33" s="208">
        <v>20.15</v>
      </c>
      <c r="CR33" s="208">
        <v>17.325000000000003</v>
      </c>
      <c r="CS33" s="208">
        <v>28.209999999999997</v>
      </c>
      <c r="CT33" s="207">
        <v>0.4</v>
      </c>
      <c r="CV33" s="87">
        <v>11</v>
      </c>
      <c r="CW33" s="87">
        <v>15</v>
      </c>
      <c r="CX33" s="87">
        <f t="shared" si="19"/>
        <v>14.520000000000001</v>
      </c>
      <c r="CY33" s="87">
        <f t="shared" si="19"/>
        <v>19.8</v>
      </c>
      <c r="CZ33" s="16">
        <f t="shared" si="20"/>
        <v>0.32000000000000006</v>
      </c>
      <c r="DA33" s="87">
        <f t="shared" si="27"/>
        <v>13.794</v>
      </c>
      <c r="DB33" s="87">
        <f t="shared" si="27"/>
        <v>18.810000000000002</v>
      </c>
      <c r="DC33" s="16">
        <f t="shared" si="28"/>
        <v>0.254</v>
      </c>
    </row>
    <row r="34" spans="1:107" ht="14.25">
      <c r="A34" s="3" t="s">
        <v>80</v>
      </c>
      <c r="B34" s="67"/>
      <c r="C34" s="67"/>
      <c r="D34" s="67"/>
      <c r="E34" s="67"/>
      <c r="F34" s="16"/>
      <c r="H34" s="70">
        <v>12.25</v>
      </c>
      <c r="I34" s="70">
        <v>16.5</v>
      </c>
      <c r="J34" s="209">
        <f t="shared" si="21"/>
        <v>16.415000000000003</v>
      </c>
      <c r="K34" s="209">
        <f t="shared" si="21"/>
        <v>22.110000000000003</v>
      </c>
      <c r="L34" s="207">
        <v>0.34</v>
      </c>
      <c r="M34" s="70">
        <f t="shared" si="2"/>
        <v>16.168775000000004</v>
      </c>
      <c r="N34" s="70">
        <f t="shared" si="2"/>
        <v>21.778350000000003</v>
      </c>
      <c r="O34" s="16">
        <f t="shared" si="3"/>
        <v>0.3199000000000003</v>
      </c>
      <c r="Q34" s="69">
        <v>12</v>
      </c>
      <c r="R34" s="69">
        <v>15</v>
      </c>
      <c r="S34" s="214">
        <v>16.19</v>
      </c>
      <c r="T34" s="214">
        <v>20.24</v>
      </c>
      <c r="U34" s="207">
        <v>0.3493</v>
      </c>
      <c r="V34" s="69">
        <f t="shared" si="22"/>
        <v>16.073999999999998</v>
      </c>
      <c r="W34" s="69">
        <f t="shared" si="23"/>
        <v>20.0925</v>
      </c>
      <c r="X34" s="16">
        <v>0.3395</v>
      </c>
      <c r="Z34" s="215">
        <v>25.920999999999996</v>
      </c>
      <c r="AA34" s="215">
        <v>37.823499999999996</v>
      </c>
      <c r="AB34" s="215">
        <v>34.92344548359966</v>
      </c>
      <c r="AC34" s="215">
        <v>50.71457932506306</v>
      </c>
      <c r="AD34" s="207">
        <v>0.3435</v>
      </c>
      <c r="AE34" s="257">
        <v>14</v>
      </c>
      <c r="AF34" s="257">
        <v>37.823499999999996</v>
      </c>
      <c r="AG34" s="215">
        <f t="shared" si="4"/>
        <v>18.809</v>
      </c>
      <c r="AH34" s="215">
        <v>50.71457932506306</v>
      </c>
      <c r="AI34" s="207">
        <f t="shared" si="5"/>
        <v>0.3415454248567362</v>
      </c>
      <c r="AJ34" s="72">
        <f t="shared" si="6"/>
        <v>17.868550000000003</v>
      </c>
      <c r="AK34" s="72">
        <f t="shared" si="6"/>
        <v>48.17885035880991</v>
      </c>
      <c r="AL34" s="16">
        <f t="shared" si="7"/>
        <v>0.2744681536138993</v>
      </c>
      <c r="AN34" s="78">
        <v>12</v>
      </c>
      <c r="AO34" s="78">
        <v>14</v>
      </c>
      <c r="AP34" s="217">
        <v>16.32</v>
      </c>
      <c r="AQ34" s="217">
        <v>19.04</v>
      </c>
      <c r="AR34" s="207">
        <v>0.36</v>
      </c>
      <c r="AS34" s="78">
        <f t="shared" si="8"/>
        <v>15.912</v>
      </c>
      <c r="AT34" s="78">
        <f t="shared" si="8"/>
        <v>18.564</v>
      </c>
      <c r="AU34" s="16">
        <f t="shared" si="9"/>
        <v>0.32600000000000007</v>
      </c>
      <c r="AW34" s="79">
        <v>13.48</v>
      </c>
      <c r="AX34" s="79">
        <v>16.5</v>
      </c>
      <c r="AY34" s="218">
        <v>19.81</v>
      </c>
      <c r="AZ34" s="218">
        <v>24.26</v>
      </c>
      <c r="BA34" s="207">
        <f t="shared" si="10"/>
        <v>0.46997998665777185</v>
      </c>
      <c r="BB34" s="79">
        <f t="shared" si="11"/>
        <v>18.819499999999998</v>
      </c>
      <c r="BC34" s="79">
        <f t="shared" si="11"/>
        <v>23.047</v>
      </c>
      <c r="BD34" s="16">
        <f t="shared" si="12"/>
        <v>0.39648098732488335</v>
      </c>
      <c r="BF34" s="80">
        <v>12.5</v>
      </c>
      <c r="BG34" s="80">
        <v>16.5</v>
      </c>
      <c r="BH34" s="219">
        <v>17.19</v>
      </c>
      <c r="BI34" s="219">
        <v>22.69</v>
      </c>
      <c r="BJ34" s="207">
        <v>0.375</v>
      </c>
      <c r="BK34" s="80">
        <f t="shared" si="13"/>
        <v>16.760250000000003</v>
      </c>
      <c r="BL34" s="80">
        <f t="shared" si="13"/>
        <v>22.12275</v>
      </c>
      <c r="BM34" s="16">
        <f t="shared" si="14"/>
        <v>0.34079310344827585</v>
      </c>
      <c r="BO34" s="82">
        <v>14</v>
      </c>
      <c r="BP34" s="82">
        <v>16.5</v>
      </c>
      <c r="BQ34" s="220">
        <v>18.9</v>
      </c>
      <c r="BR34" s="220">
        <v>22.28</v>
      </c>
      <c r="BS34" s="286">
        <f t="shared" si="0"/>
        <v>0.3501639344262295</v>
      </c>
      <c r="BT34" s="82">
        <f t="shared" si="15"/>
        <v>18.6165</v>
      </c>
      <c r="BU34" s="82">
        <f t="shared" si="15"/>
        <v>21.945800000000002</v>
      </c>
      <c r="BV34" s="16">
        <f t="shared" si="16"/>
        <v>0.329911475409836</v>
      </c>
      <c r="BX34" s="84">
        <v>15.3</v>
      </c>
      <c r="BY34" s="84">
        <v>25</v>
      </c>
      <c r="BZ34" s="221">
        <v>21.28</v>
      </c>
      <c r="CA34" s="221">
        <v>34.75</v>
      </c>
      <c r="CB34" s="207">
        <f t="shared" si="1"/>
        <v>0.39032258064516134</v>
      </c>
      <c r="CC34" s="84">
        <f t="shared" si="17"/>
        <v>21.0672</v>
      </c>
      <c r="CD34" s="84">
        <f t="shared" si="17"/>
        <v>34.4025</v>
      </c>
      <c r="CE34" s="16">
        <f t="shared" si="18"/>
        <v>0.3764193548387098</v>
      </c>
      <c r="CG34" s="258">
        <v>18</v>
      </c>
      <c r="CH34" s="258">
        <v>30</v>
      </c>
      <c r="CI34" s="222">
        <v>24.39</v>
      </c>
      <c r="CJ34" s="222">
        <v>40.65</v>
      </c>
      <c r="CK34" s="207">
        <f t="shared" si="24"/>
        <v>0.35499999999999976</v>
      </c>
      <c r="CL34" s="85">
        <f t="shared" si="25"/>
        <v>24.02415</v>
      </c>
      <c r="CM34" s="85">
        <f t="shared" si="25"/>
        <v>40.04025</v>
      </c>
      <c r="CN34" s="16">
        <f t="shared" si="26"/>
        <v>0.33467500000000006</v>
      </c>
      <c r="CP34" s="208">
        <v>13.475000000000001</v>
      </c>
      <c r="CQ34" s="208">
        <v>21.8</v>
      </c>
      <c r="CR34" s="208">
        <v>18.865000000000002</v>
      </c>
      <c r="CS34" s="208">
        <v>30.52</v>
      </c>
      <c r="CT34" s="207">
        <v>0.4</v>
      </c>
      <c r="CV34" s="87">
        <v>12.25</v>
      </c>
      <c r="CW34" s="87">
        <v>16.25</v>
      </c>
      <c r="CX34" s="87">
        <f t="shared" si="19"/>
        <v>16.17</v>
      </c>
      <c r="CY34" s="87">
        <f t="shared" si="19"/>
        <v>21.45</v>
      </c>
      <c r="CZ34" s="16">
        <f t="shared" si="20"/>
        <v>0.32000000000000006</v>
      </c>
      <c r="DA34" s="87">
        <f t="shared" si="27"/>
        <v>15.361500000000001</v>
      </c>
      <c r="DB34" s="87">
        <f t="shared" si="27"/>
        <v>20.377499999999998</v>
      </c>
      <c r="DC34" s="16">
        <f t="shared" si="28"/>
        <v>0.254</v>
      </c>
    </row>
    <row r="35" spans="1:107" ht="14.25">
      <c r="A35" s="3" t="s">
        <v>81</v>
      </c>
      <c r="B35" s="67"/>
      <c r="C35" s="67"/>
      <c r="D35" s="67"/>
      <c r="E35" s="67"/>
      <c r="F35" s="16"/>
      <c r="H35" s="70">
        <v>13.25</v>
      </c>
      <c r="I35" s="70">
        <v>18</v>
      </c>
      <c r="J35" s="209">
        <f t="shared" si="21"/>
        <v>17.755000000000003</v>
      </c>
      <c r="K35" s="209">
        <f t="shared" si="21"/>
        <v>24.12</v>
      </c>
      <c r="L35" s="207">
        <v>0.34</v>
      </c>
      <c r="M35" s="70">
        <f t="shared" si="2"/>
        <v>17.488675000000004</v>
      </c>
      <c r="N35" s="70">
        <f t="shared" si="2"/>
        <v>23.758200000000002</v>
      </c>
      <c r="O35" s="16">
        <f t="shared" si="3"/>
        <v>0.3199000000000001</v>
      </c>
      <c r="Q35" s="69">
        <v>13</v>
      </c>
      <c r="R35" s="69">
        <v>18</v>
      </c>
      <c r="S35" s="214">
        <v>17.54</v>
      </c>
      <c r="T35" s="214">
        <v>24.29</v>
      </c>
      <c r="U35" s="207">
        <v>0.3494</v>
      </c>
      <c r="V35" s="69">
        <f t="shared" si="22"/>
        <v>17.4135</v>
      </c>
      <c r="W35" s="69">
        <f t="shared" si="23"/>
        <v>24.111</v>
      </c>
      <c r="X35" s="16">
        <v>0.3395</v>
      </c>
      <c r="Z35" s="215">
        <v>29.025999999999996</v>
      </c>
      <c r="AA35" s="215">
        <v>42.504</v>
      </c>
      <c r="AB35" s="215">
        <v>39.04287170311185</v>
      </c>
      <c r="AC35" s="215">
        <v>56.92423292262404</v>
      </c>
      <c r="AD35" s="207">
        <v>0.3416</v>
      </c>
      <c r="AE35" s="257">
        <v>15</v>
      </c>
      <c r="AF35" s="257">
        <v>42.504</v>
      </c>
      <c r="AG35" s="215">
        <f t="shared" si="4"/>
        <v>20.124000000000002</v>
      </c>
      <c r="AH35" s="215">
        <v>56.92423292262404</v>
      </c>
      <c r="AI35" s="207">
        <f t="shared" si="5"/>
        <v>0.3398760594501955</v>
      </c>
      <c r="AJ35" s="72">
        <f t="shared" si="6"/>
        <v>19.117800000000003</v>
      </c>
      <c r="AK35" s="72">
        <f t="shared" si="6"/>
        <v>54.07802127649284</v>
      </c>
      <c r="AL35" s="16">
        <f t="shared" si="7"/>
        <v>0.2728822564776856</v>
      </c>
      <c r="AN35" s="78">
        <v>14</v>
      </c>
      <c r="AO35" s="78">
        <v>16</v>
      </c>
      <c r="AP35" s="217">
        <v>19.04</v>
      </c>
      <c r="AQ35" s="217">
        <v>21.76</v>
      </c>
      <c r="AR35" s="207">
        <v>0.36</v>
      </c>
      <c r="AS35" s="78">
        <f t="shared" si="8"/>
        <v>18.564</v>
      </c>
      <c r="AT35" s="78">
        <f t="shared" si="8"/>
        <v>21.216</v>
      </c>
      <c r="AU35" s="16">
        <f t="shared" si="9"/>
        <v>0.32600000000000007</v>
      </c>
      <c r="AW35" s="79">
        <v>14.58</v>
      </c>
      <c r="AX35" s="79">
        <v>17.6</v>
      </c>
      <c r="AY35" s="218">
        <v>21.43</v>
      </c>
      <c r="AZ35" s="218">
        <v>25.87</v>
      </c>
      <c r="BA35" s="207">
        <f t="shared" si="10"/>
        <v>0.4698570540708513</v>
      </c>
      <c r="BB35" s="79">
        <f t="shared" si="11"/>
        <v>20.3585</v>
      </c>
      <c r="BC35" s="79">
        <f t="shared" si="11"/>
        <v>24.5765</v>
      </c>
      <c r="BD35" s="16">
        <f t="shared" si="12"/>
        <v>0.396364201367309</v>
      </c>
      <c r="BF35" s="80">
        <v>15.21</v>
      </c>
      <c r="BG35" s="80">
        <v>20.21</v>
      </c>
      <c r="BH35" s="219">
        <v>20.99</v>
      </c>
      <c r="BI35" s="219">
        <v>27.89</v>
      </c>
      <c r="BJ35" s="207">
        <v>0.38</v>
      </c>
      <c r="BK35" s="80">
        <f t="shared" si="13"/>
        <v>20.465249999999997</v>
      </c>
      <c r="BL35" s="80">
        <f t="shared" si="13"/>
        <v>27.19275</v>
      </c>
      <c r="BM35" s="16">
        <f t="shared" si="14"/>
        <v>0.34551101072840207</v>
      </c>
      <c r="BO35" s="82">
        <v>16.5</v>
      </c>
      <c r="BP35" s="82">
        <v>20</v>
      </c>
      <c r="BQ35" s="220">
        <v>22.28</v>
      </c>
      <c r="BR35" s="220">
        <v>27</v>
      </c>
      <c r="BS35" s="286">
        <f t="shared" si="0"/>
        <v>0.3501369863013699</v>
      </c>
      <c r="BT35" s="82">
        <f t="shared" si="15"/>
        <v>21.945800000000002</v>
      </c>
      <c r="BU35" s="82">
        <f t="shared" si="15"/>
        <v>26.595</v>
      </c>
      <c r="BV35" s="16">
        <f t="shared" si="16"/>
        <v>0.3298849315068495</v>
      </c>
      <c r="BX35" s="84">
        <v>17.5</v>
      </c>
      <c r="BY35" s="84">
        <v>28</v>
      </c>
      <c r="BZ35" s="221">
        <v>24.33</v>
      </c>
      <c r="CA35" s="221">
        <v>38.92</v>
      </c>
      <c r="CB35" s="207">
        <f t="shared" si="1"/>
        <v>0.39010989010989006</v>
      </c>
      <c r="CC35" s="84">
        <f t="shared" si="17"/>
        <v>24.086699999999997</v>
      </c>
      <c r="CD35" s="84">
        <f t="shared" si="17"/>
        <v>38.5308</v>
      </c>
      <c r="CE35" s="16">
        <f t="shared" si="18"/>
        <v>0.376208791208791</v>
      </c>
      <c r="CG35" s="258">
        <v>23</v>
      </c>
      <c r="CH35" s="258">
        <v>35</v>
      </c>
      <c r="CI35" s="222">
        <v>31.165</v>
      </c>
      <c r="CJ35" s="222">
        <v>47.425</v>
      </c>
      <c r="CK35" s="207">
        <f t="shared" si="24"/>
        <v>0.355</v>
      </c>
      <c r="CL35" s="85">
        <f t="shared" si="25"/>
        <v>30.697525</v>
      </c>
      <c r="CM35" s="85">
        <f t="shared" si="25"/>
        <v>46.713625</v>
      </c>
      <c r="CN35" s="16">
        <f t="shared" si="26"/>
        <v>0.33467499999999983</v>
      </c>
      <c r="CP35" s="208">
        <v>14.575000000000001</v>
      </c>
      <c r="CQ35" s="208">
        <v>23.15</v>
      </c>
      <c r="CR35" s="208">
        <v>20.405</v>
      </c>
      <c r="CS35" s="208">
        <v>32.41</v>
      </c>
      <c r="CT35" s="207">
        <v>0.4</v>
      </c>
      <c r="CV35" s="87">
        <v>13.5</v>
      </c>
      <c r="CW35" s="87">
        <v>18</v>
      </c>
      <c r="CX35" s="87">
        <f t="shared" si="19"/>
        <v>17.82</v>
      </c>
      <c r="CY35" s="87">
        <f t="shared" si="19"/>
        <v>23.76</v>
      </c>
      <c r="CZ35" s="16">
        <f t="shared" si="20"/>
        <v>0.31999999999999984</v>
      </c>
      <c r="DA35" s="87">
        <f t="shared" si="27"/>
        <v>16.929000000000002</v>
      </c>
      <c r="DB35" s="87">
        <f t="shared" si="27"/>
        <v>22.572000000000003</v>
      </c>
      <c r="DC35" s="16">
        <f t="shared" si="28"/>
        <v>0.2540000000000002</v>
      </c>
    </row>
    <row r="36" spans="1:107" ht="14.25">
      <c r="A36" s="3" t="s">
        <v>82</v>
      </c>
      <c r="B36" s="67"/>
      <c r="C36" s="67"/>
      <c r="D36" s="67"/>
      <c r="E36" s="67"/>
      <c r="F36" s="16"/>
      <c r="H36" s="70">
        <v>16</v>
      </c>
      <c r="I36" s="70">
        <v>22</v>
      </c>
      <c r="J36" s="209">
        <f t="shared" si="21"/>
        <v>21.44</v>
      </c>
      <c r="K36" s="209">
        <f t="shared" si="21"/>
        <v>29.48</v>
      </c>
      <c r="L36" s="207">
        <v>0.34</v>
      </c>
      <c r="M36" s="70">
        <f t="shared" si="2"/>
        <v>21.1184</v>
      </c>
      <c r="N36" s="70">
        <f t="shared" si="2"/>
        <v>29.0378</v>
      </c>
      <c r="O36" s="16">
        <f t="shared" si="3"/>
        <v>0.31989999999999985</v>
      </c>
      <c r="Q36" s="69">
        <v>14</v>
      </c>
      <c r="R36" s="69">
        <v>19.5</v>
      </c>
      <c r="S36" s="214">
        <v>18.89</v>
      </c>
      <c r="T36" s="214">
        <v>26.32</v>
      </c>
      <c r="U36" s="207">
        <v>0.3496</v>
      </c>
      <c r="V36" s="69">
        <f t="shared" si="22"/>
        <v>18.753</v>
      </c>
      <c r="W36" s="69">
        <f t="shared" si="23"/>
        <v>26.12025</v>
      </c>
      <c r="X36" s="16">
        <v>0.3395</v>
      </c>
      <c r="Z36" s="215">
        <v>23.724499999999995</v>
      </c>
      <c r="AA36" s="215">
        <v>33.5685</v>
      </c>
      <c r="AB36" s="215">
        <v>32.00933286164843</v>
      </c>
      <c r="AC36" s="215">
        <v>45.06943969091673</v>
      </c>
      <c r="AD36" s="207">
        <v>0.3453</v>
      </c>
      <c r="AE36" s="257">
        <v>16</v>
      </c>
      <c r="AF36" s="257">
        <v>33.5685</v>
      </c>
      <c r="AG36" s="215">
        <f t="shared" si="4"/>
        <v>21.5248</v>
      </c>
      <c r="AH36" s="215">
        <v>45.06943969091673</v>
      </c>
      <c r="AI36" s="207">
        <f t="shared" si="5"/>
        <v>0.3434790177414433</v>
      </c>
      <c r="AJ36" s="72">
        <f t="shared" si="6"/>
        <v>20.44856</v>
      </c>
      <c r="AK36" s="72">
        <f t="shared" si="6"/>
        <v>42.81596770637089</v>
      </c>
      <c r="AL36" s="16">
        <f t="shared" si="7"/>
        <v>0.27630506685437095</v>
      </c>
      <c r="AN36" s="78">
        <v>16</v>
      </c>
      <c r="AO36" s="78">
        <v>18</v>
      </c>
      <c r="AP36" s="217">
        <v>21.76</v>
      </c>
      <c r="AQ36" s="217">
        <v>24.48</v>
      </c>
      <c r="AR36" s="207">
        <v>0.36</v>
      </c>
      <c r="AS36" s="78">
        <f t="shared" si="8"/>
        <v>21.216</v>
      </c>
      <c r="AT36" s="78">
        <f t="shared" si="8"/>
        <v>23.868000000000002</v>
      </c>
      <c r="AU36" s="16">
        <f t="shared" si="9"/>
        <v>0.32600000000000007</v>
      </c>
      <c r="AW36" s="79">
        <v>18</v>
      </c>
      <c r="AX36" s="79">
        <v>21</v>
      </c>
      <c r="AY36" s="218">
        <v>26.46</v>
      </c>
      <c r="AZ36" s="218">
        <v>30.869999999999997</v>
      </c>
      <c r="BA36" s="207">
        <f t="shared" si="10"/>
        <v>0.47</v>
      </c>
      <c r="BB36" s="79">
        <f t="shared" si="11"/>
        <v>25.137</v>
      </c>
      <c r="BC36" s="79">
        <f t="shared" si="11"/>
        <v>29.326499999999996</v>
      </c>
      <c r="BD36" s="16">
        <f t="shared" si="12"/>
        <v>0.39649999999999985</v>
      </c>
      <c r="BF36" s="380" t="s">
        <v>387</v>
      </c>
      <c r="BG36" s="381"/>
      <c r="BH36" s="381"/>
      <c r="BI36" s="381"/>
      <c r="BJ36" s="381"/>
      <c r="BK36" s="381"/>
      <c r="BL36" s="381"/>
      <c r="BM36" s="382"/>
      <c r="BO36" s="82">
        <v>15</v>
      </c>
      <c r="BP36" s="82">
        <v>19</v>
      </c>
      <c r="BQ36" s="220">
        <v>20.25</v>
      </c>
      <c r="BR36" s="220">
        <v>25.65</v>
      </c>
      <c r="BS36" s="286">
        <f t="shared" si="0"/>
        <v>0.34999999999999987</v>
      </c>
      <c r="BT36" s="82">
        <f t="shared" si="15"/>
        <v>19.94625</v>
      </c>
      <c r="BU36" s="82">
        <f t="shared" si="15"/>
        <v>25.265249999999998</v>
      </c>
      <c r="BV36" s="16">
        <f t="shared" si="16"/>
        <v>0.32975</v>
      </c>
      <c r="BX36" s="84">
        <v>14.5</v>
      </c>
      <c r="BY36" s="84">
        <v>25</v>
      </c>
      <c r="BZ36" s="221">
        <v>20.16</v>
      </c>
      <c r="CA36" s="221">
        <v>34.75</v>
      </c>
      <c r="CB36" s="207">
        <f t="shared" si="1"/>
        <v>0.39012658227848096</v>
      </c>
      <c r="CC36" s="84">
        <f t="shared" si="17"/>
        <v>19.9584</v>
      </c>
      <c r="CD36" s="84">
        <f t="shared" si="17"/>
        <v>34.4025</v>
      </c>
      <c r="CE36" s="16">
        <f t="shared" si="18"/>
        <v>0.3762253164556961</v>
      </c>
      <c r="CG36" s="258">
        <v>16</v>
      </c>
      <c r="CH36" s="258">
        <v>23</v>
      </c>
      <c r="CI36" s="222">
        <v>21.68</v>
      </c>
      <c r="CJ36" s="222">
        <v>31.165</v>
      </c>
      <c r="CK36" s="207">
        <f t="shared" si="24"/>
        <v>0.355</v>
      </c>
      <c r="CL36" s="85">
        <f t="shared" si="25"/>
        <v>21.3548</v>
      </c>
      <c r="CM36" s="85">
        <f t="shared" si="25"/>
        <v>30.697525</v>
      </c>
      <c r="CN36" s="16">
        <f t="shared" si="26"/>
        <v>0.33467499999999983</v>
      </c>
      <c r="CP36" s="208">
        <v>15.400000000000002</v>
      </c>
      <c r="CQ36" s="208">
        <v>24.73</v>
      </c>
      <c r="CR36" s="208">
        <v>21.560000000000002</v>
      </c>
      <c r="CS36" s="208">
        <v>34.622</v>
      </c>
      <c r="CT36" s="207">
        <v>0.4</v>
      </c>
      <c r="CV36" s="87">
        <v>24</v>
      </c>
      <c r="CW36" s="87">
        <v>27</v>
      </c>
      <c r="CX36" s="87">
        <f t="shared" si="19"/>
        <v>31.68</v>
      </c>
      <c r="CY36" s="87">
        <f t="shared" si="19"/>
        <v>35.64</v>
      </c>
      <c r="CZ36" s="16">
        <f t="shared" si="20"/>
        <v>0.31999999999999984</v>
      </c>
      <c r="DA36" s="87">
        <f t="shared" si="27"/>
        <v>30.096</v>
      </c>
      <c r="DB36" s="87">
        <f t="shared" si="27"/>
        <v>33.858000000000004</v>
      </c>
      <c r="DC36" s="16">
        <f t="shared" si="28"/>
        <v>0.2540000000000002</v>
      </c>
    </row>
    <row r="37" spans="1:107" ht="14.25">
      <c r="A37" s="3" t="s">
        <v>83</v>
      </c>
      <c r="B37" s="67"/>
      <c r="C37" s="67"/>
      <c r="D37" s="67"/>
      <c r="E37" s="67"/>
      <c r="F37" s="16"/>
      <c r="H37" s="70">
        <v>18</v>
      </c>
      <c r="I37" s="70">
        <v>29</v>
      </c>
      <c r="J37" s="209">
        <f t="shared" si="21"/>
        <v>24.12</v>
      </c>
      <c r="K37" s="209">
        <f t="shared" si="21"/>
        <v>38.86</v>
      </c>
      <c r="L37" s="207">
        <v>0.34</v>
      </c>
      <c r="M37" s="70">
        <f t="shared" si="2"/>
        <v>23.758200000000002</v>
      </c>
      <c r="N37" s="70">
        <f t="shared" si="2"/>
        <v>38.2771</v>
      </c>
      <c r="O37" s="16">
        <f t="shared" si="3"/>
        <v>0.3199000000000001</v>
      </c>
      <c r="Q37" s="69">
        <v>16</v>
      </c>
      <c r="R37" s="69">
        <v>21.5</v>
      </c>
      <c r="S37" s="214">
        <v>21.59</v>
      </c>
      <c r="T37" s="214">
        <v>29.01</v>
      </c>
      <c r="U37" s="207">
        <v>0.3493</v>
      </c>
      <c r="V37" s="69">
        <f t="shared" si="22"/>
        <v>21.432000000000002</v>
      </c>
      <c r="W37" s="69">
        <f t="shared" si="23"/>
        <v>28.79925</v>
      </c>
      <c r="X37" s="16">
        <v>0.3395</v>
      </c>
      <c r="Z37" s="215">
        <v>25.897999999999996</v>
      </c>
      <c r="AA37" s="215">
        <v>36.765499999999996</v>
      </c>
      <c r="AB37" s="215">
        <v>34.89293121530697</v>
      </c>
      <c r="AC37" s="215">
        <v>49.31092298359965</v>
      </c>
      <c r="AD37" s="207">
        <v>0.3437</v>
      </c>
      <c r="AE37" s="257">
        <v>18</v>
      </c>
      <c r="AF37" s="257">
        <v>36.765499999999996</v>
      </c>
      <c r="AG37" s="215">
        <f t="shared" si="4"/>
        <v>24.1866</v>
      </c>
      <c r="AH37" s="215">
        <v>49.31092298359965</v>
      </c>
      <c r="AI37" s="207">
        <f t="shared" si="5"/>
        <v>0.3420405726890041</v>
      </c>
      <c r="AJ37" s="72">
        <f t="shared" si="6"/>
        <v>22.977269999999997</v>
      </c>
      <c r="AK37" s="72">
        <f t="shared" si="6"/>
        <v>46.84537683441967</v>
      </c>
      <c r="AL37" s="16">
        <f t="shared" si="7"/>
        <v>0.27493854405455376</v>
      </c>
      <c r="AN37" s="78">
        <v>18</v>
      </c>
      <c r="AO37" s="78">
        <v>20</v>
      </c>
      <c r="AP37" s="217">
        <v>24.48</v>
      </c>
      <c r="AQ37" s="217">
        <v>27.2</v>
      </c>
      <c r="AR37" s="207">
        <v>0.36</v>
      </c>
      <c r="AS37" s="78">
        <f t="shared" si="8"/>
        <v>23.868000000000002</v>
      </c>
      <c r="AT37" s="78">
        <f t="shared" si="8"/>
        <v>26.52</v>
      </c>
      <c r="AU37" s="16">
        <f t="shared" si="9"/>
        <v>0.32600000000000007</v>
      </c>
      <c r="AW37" s="79">
        <v>20</v>
      </c>
      <c r="AX37" s="79">
        <v>23</v>
      </c>
      <c r="AY37" s="218">
        <v>29.4</v>
      </c>
      <c r="AZ37" s="218">
        <v>33.81</v>
      </c>
      <c r="BA37" s="207">
        <f t="shared" si="10"/>
        <v>0.47</v>
      </c>
      <c r="BB37" s="79">
        <f t="shared" si="11"/>
        <v>27.93</v>
      </c>
      <c r="BC37" s="79">
        <f t="shared" si="11"/>
        <v>32.1195</v>
      </c>
      <c r="BD37" s="16">
        <f t="shared" si="12"/>
        <v>0.3965000000000001</v>
      </c>
      <c r="BF37" s="380" t="s">
        <v>387</v>
      </c>
      <c r="BG37" s="381"/>
      <c r="BH37" s="381"/>
      <c r="BI37" s="381"/>
      <c r="BJ37" s="381"/>
      <c r="BK37" s="381"/>
      <c r="BL37" s="381"/>
      <c r="BM37" s="382"/>
      <c r="BO37" s="82">
        <v>16.5</v>
      </c>
      <c r="BP37" s="82">
        <v>20</v>
      </c>
      <c r="BQ37" s="220">
        <v>22.28</v>
      </c>
      <c r="BR37" s="220">
        <v>27</v>
      </c>
      <c r="BS37" s="286">
        <f t="shared" si="0"/>
        <v>0.3501369863013699</v>
      </c>
      <c r="BT37" s="82">
        <f t="shared" si="15"/>
        <v>21.945800000000002</v>
      </c>
      <c r="BU37" s="82">
        <f t="shared" si="15"/>
        <v>26.595</v>
      </c>
      <c r="BV37" s="16">
        <f t="shared" si="16"/>
        <v>0.3298849315068495</v>
      </c>
      <c r="BX37" s="84">
        <v>17</v>
      </c>
      <c r="BY37" s="84">
        <v>28</v>
      </c>
      <c r="BZ37" s="221">
        <v>23.63</v>
      </c>
      <c r="CA37" s="221">
        <v>38.92</v>
      </c>
      <c r="CB37" s="207">
        <f t="shared" si="1"/>
        <v>0.3899999999999999</v>
      </c>
      <c r="CC37" s="84">
        <f t="shared" si="17"/>
        <v>23.3937</v>
      </c>
      <c r="CD37" s="84">
        <f t="shared" si="17"/>
        <v>38.5308</v>
      </c>
      <c r="CE37" s="16">
        <f t="shared" si="18"/>
        <v>0.3760999999999999</v>
      </c>
      <c r="CG37" s="258">
        <v>18.55</v>
      </c>
      <c r="CH37" s="258">
        <v>27.75</v>
      </c>
      <c r="CI37" s="222">
        <v>25.13525</v>
      </c>
      <c r="CJ37" s="222">
        <v>37.60125</v>
      </c>
      <c r="CK37" s="207">
        <f t="shared" si="24"/>
        <v>0.355</v>
      </c>
      <c r="CL37" s="85">
        <f t="shared" si="25"/>
        <v>24.75822125</v>
      </c>
      <c r="CM37" s="85">
        <f t="shared" si="25"/>
        <v>37.03723125</v>
      </c>
      <c r="CN37" s="16">
        <f t="shared" si="26"/>
        <v>0.33467500000000006</v>
      </c>
      <c r="CP37" s="208">
        <v>17.5</v>
      </c>
      <c r="CQ37" s="208">
        <v>29.15</v>
      </c>
      <c r="CR37" s="208">
        <v>24.5</v>
      </c>
      <c r="CS37" s="208">
        <v>40.809999999999995</v>
      </c>
      <c r="CT37" s="207">
        <v>0.4</v>
      </c>
      <c r="CV37" s="87">
        <v>27</v>
      </c>
      <c r="CW37" s="87">
        <v>30</v>
      </c>
      <c r="CX37" s="87">
        <f t="shared" si="19"/>
        <v>35.64</v>
      </c>
      <c r="CY37" s="87">
        <f t="shared" si="19"/>
        <v>39.6</v>
      </c>
      <c r="CZ37" s="16">
        <f t="shared" si="20"/>
        <v>0.32000000000000006</v>
      </c>
      <c r="DA37" s="87">
        <f t="shared" si="27"/>
        <v>33.858000000000004</v>
      </c>
      <c r="DB37" s="87">
        <f t="shared" si="27"/>
        <v>37.620000000000005</v>
      </c>
      <c r="DC37" s="16">
        <f t="shared" si="28"/>
        <v>0.2540000000000002</v>
      </c>
    </row>
    <row r="38" spans="1:107" ht="14.25">
      <c r="A38" s="6" t="s">
        <v>84</v>
      </c>
      <c r="B38" s="67"/>
      <c r="C38" s="67"/>
      <c r="D38" s="67"/>
      <c r="E38" s="67"/>
      <c r="F38" s="16"/>
      <c r="H38" s="70">
        <v>20</v>
      </c>
      <c r="I38" s="70">
        <v>34</v>
      </c>
      <c r="J38" s="209">
        <f t="shared" si="21"/>
        <v>26.8</v>
      </c>
      <c r="K38" s="209">
        <f t="shared" si="21"/>
        <v>45.56</v>
      </c>
      <c r="L38" s="207">
        <v>0.34</v>
      </c>
      <c r="M38" s="70">
        <f t="shared" si="2"/>
        <v>26.398</v>
      </c>
      <c r="N38" s="70">
        <f t="shared" si="2"/>
        <v>44.8766</v>
      </c>
      <c r="O38" s="16">
        <f t="shared" si="3"/>
        <v>0.3199000000000001</v>
      </c>
      <c r="Q38" s="69">
        <v>18</v>
      </c>
      <c r="R38" s="69">
        <v>23.5</v>
      </c>
      <c r="S38" s="214">
        <v>24.29</v>
      </c>
      <c r="T38" s="214">
        <v>31.71</v>
      </c>
      <c r="U38" s="207">
        <v>0.3494</v>
      </c>
      <c r="V38" s="69">
        <f t="shared" si="22"/>
        <v>24.111</v>
      </c>
      <c r="W38" s="69">
        <f t="shared" si="23"/>
        <v>31.478250000000003</v>
      </c>
      <c r="X38" s="16">
        <v>0.3395</v>
      </c>
      <c r="Z38" s="215">
        <v>28.025499999999997</v>
      </c>
      <c r="AA38" s="215">
        <v>39.893499999999996</v>
      </c>
      <c r="AB38" s="215">
        <v>37.715501032380146</v>
      </c>
      <c r="AC38" s="215">
        <v>53.46086347140453</v>
      </c>
      <c r="AD38" s="207">
        <v>0.3424</v>
      </c>
      <c r="AE38" s="257">
        <v>21</v>
      </c>
      <c r="AF38" s="257">
        <v>39.893499999999996</v>
      </c>
      <c r="AG38" s="215">
        <f t="shared" si="4"/>
        <v>28.1904</v>
      </c>
      <c r="AH38" s="215">
        <v>53.46086347140453</v>
      </c>
      <c r="AI38" s="207">
        <f t="shared" si="5"/>
        <v>0.3408863585013924</v>
      </c>
      <c r="AJ38" s="72">
        <f t="shared" si="6"/>
        <v>26.78088</v>
      </c>
      <c r="AK38" s="72">
        <f t="shared" si="6"/>
        <v>50.7878202978343</v>
      </c>
      <c r="AL38" s="16">
        <f t="shared" si="7"/>
        <v>0.27384204057632267</v>
      </c>
      <c r="AN38" s="78">
        <v>20</v>
      </c>
      <c r="AO38" s="78">
        <v>22</v>
      </c>
      <c r="AP38" s="217">
        <v>27.2</v>
      </c>
      <c r="AQ38" s="217">
        <v>29.92</v>
      </c>
      <c r="AR38" s="207">
        <v>0.36</v>
      </c>
      <c r="AS38" s="78">
        <f t="shared" si="8"/>
        <v>26.52</v>
      </c>
      <c r="AT38" s="78">
        <f t="shared" si="8"/>
        <v>29.172</v>
      </c>
      <c r="AU38" s="16">
        <f t="shared" si="9"/>
        <v>0.32600000000000007</v>
      </c>
      <c r="AW38" s="79">
        <v>22</v>
      </c>
      <c r="AX38" s="79">
        <v>25</v>
      </c>
      <c r="AY38" s="218">
        <v>32.34</v>
      </c>
      <c r="AZ38" s="218">
        <v>36.75</v>
      </c>
      <c r="BA38" s="207">
        <f t="shared" si="10"/>
        <v>0.47</v>
      </c>
      <c r="BB38" s="79">
        <f t="shared" si="11"/>
        <v>30.723000000000003</v>
      </c>
      <c r="BC38" s="79">
        <f t="shared" si="11"/>
        <v>34.9125</v>
      </c>
      <c r="BD38" s="16">
        <f t="shared" si="12"/>
        <v>0.3965000000000001</v>
      </c>
      <c r="BF38" s="380" t="s">
        <v>387</v>
      </c>
      <c r="BG38" s="381"/>
      <c r="BH38" s="381"/>
      <c r="BI38" s="381"/>
      <c r="BJ38" s="381"/>
      <c r="BK38" s="381"/>
      <c r="BL38" s="381"/>
      <c r="BM38" s="382"/>
      <c r="BO38" s="82">
        <v>17.5</v>
      </c>
      <c r="BP38" s="82">
        <v>22</v>
      </c>
      <c r="BQ38" s="220">
        <v>23.63</v>
      </c>
      <c r="BR38" s="220">
        <v>29.7</v>
      </c>
      <c r="BS38" s="286">
        <f t="shared" si="0"/>
        <v>0.3501265822784809</v>
      </c>
      <c r="BT38" s="82">
        <f t="shared" si="15"/>
        <v>23.27555</v>
      </c>
      <c r="BU38" s="82">
        <f t="shared" si="15"/>
        <v>29.2545</v>
      </c>
      <c r="BV38" s="16">
        <f t="shared" si="16"/>
        <v>0.3298746835443038</v>
      </c>
      <c r="BX38" s="84">
        <v>20</v>
      </c>
      <c r="BY38" s="84">
        <v>34</v>
      </c>
      <c r="BZ38" s="221">
        <v>29</v>
      </c>
      <c r="CA38" s="221">
        <v>49.3</v>
      </c>
      <c r="CB38" s="207">
        <f t="shared" si="1"/>
        <v>0.44999999999999996</v>
      </c>
      <c r="CC38" s="84">
        <f t="shared" si="17"/>
        <v>28.71</v>
      </c>
      <c r="CD38" s="84">
        <f t="shared" si="17"/>
        <v>48.806999999999995</v>
      </c>
      <c r="CE38" s="16">
        <f t="shared" si="18"/>
        <v>0.4355</v>
      </c>
      <c r="CG38" s="258">
        <v>21.3</v>
      </c>
      <c r="CH38" s="258">
        <v>31.8</v>
      </c>
      <c r="CI38" s="222">
        <v>28.8615</v>
      </c>
      <c r="CJ38" s="222">
        <v>43.089</v>
      </c>
      <c r="CK38" s="207">
        <f t="shared" si="24"/>
        <v>0.355</v>
      </c>
      <c r="CL38" s="85">
        <f t="shared" si="25"/>
        <v>28.4285775</v>
      </c>
      <c r="CM38" s="85">
        <f t="shared" si="25"/>
        <v>42.442665</v>
      </c>
      <c r="CN38" s="16">
        <f t="shared" si="26"/>
        <v>0.33467499999999983</v>
      </c>
      <c r="CP38" s="208">
        <v>19.8</v>
      </c>
      <c r="CQ38" s="208">
        <v>32.15</v>
      </c>
      <c r="CR38" s="208">
        <v>27.72</v>
      </c>
      <c r="CS38" s="208">
        <v>45.01</v>
      </c>
      <c r="CT38" s="207">
        <v>0.4</v>
      </c>
      <c r="CV38" s="87">
        <v>30</v>
      </c>
      <c r="CW38" s="87">
        <v>36</v>
      </c>
      <c r="CX38" s="87">
        <f t="shared" si="19"/>
        <v>39.6</v>
      </c>
      <c r="CY38" s="87">
        <f t="shared" si="19"/>
        <v>47.52</v>
      </c>
      <c r="CZ38" s="16">
        <f t="shared" si="20"/>
        <v>0.32000000000000006</v>
      </c>
      <c r="DA38" s="87">
        <f t="shared" si="27"/>
        <v>37.620000000000005</v>
      </c>
      <c r="DB38" s="87">
        <f t="shared" si="27"/>
        <v>45.144000000000005</v>
      </c>
      <c r="DC38" s="16">
        <f t="shared" si="28"/>
        <v>0.2540000000000002</v>
      </c>
    </row>
    <row r="39" spans="1:107" ht="14.25">
      <c r="A39" s="3" t="s">
        <v>85</v>
      </c>
      <c r="B39" s="67"/>
      <c r="C39" s="67"/>
      <c r="D39" s="67"/>
      <c r="E39" s="67"/>
      <c r="F39" s="16"/>
      <c r="H39" s="70">
        <v>15</v>
      </c>
      <c r="I39" s="70">
        <v>20</v>
      </c>
      <c r="J39" s="209">
        <f t="shared" si="21"/>
        <v>20.1</v>
      </c>
      <c r="K39" s="209">
        <f t="shared" si="21"/>
        <v>26.8</v>
      </c>
      <c r="L39" s="207">
        <v>0.34</v>
      </c>
      <c r="M39" s="70">
        <f t="shared" si="2"/>
        <v>19.7985</v>
      </c>
      <c r="N39" s="70">
        <f t="shared" si="2"/>
        <v>26.398</v>
      </c>
      <c r="O39" s="16">
        <f t="shared" si="3"/>
        <v>0.3199000000000001</v>
      </c>
      <c r="Q39" s="69">
        <v>40</v>
      </c>
      <c r="R39" s="69">
        <v>60</v>
      </c>
      <c r="S39" s="214">
        <v>53.98</v>
      </c>
      <c r="T39" s="214">
        <v>80.97</v>
      </c>
      <c r="U39" s="207">
        <v>0.3495</v>
      </c>
      <c r="V39" s="69">
        <f t="shared" si="22"/>
        <v>53.58</v>
      </c>
      <c r="W39" s="69">
        <f t="shared" si="23"/>
        <v>80.37</v>
      </c>
      <c r="X39" s="16">
        <v>0.3395</v>
      </c>
      <c r="Z39" s="215">
        <v>40.25</v>
      </c>
      <c r="AA39" s="215">
        <v>45.137499999999996</v>
      </c>
      <c r="AB39" s="215">
        <v>53.93</v>
      </c>
      <c r="AC39" s="215">
        <v>60.41811664213624</v>
      </c>
      <c r="AD39" s="207">
        <v>0.3392</v>
      </c>
      <c r="AE39" s="257">
        <v>25</v>
      </c>
      <c r="AF39" s="257">
        <v>45.137499999999996</v>
      </c>
      <c r="AG39" s="215">
        <f t="shared" si="4"/>
        <v>33.480000000000004</v>
      </c>
      <c r="AH39" s="215">
        <v>60.41811664213624</v>
      </c>
      <c r="AI39" s="207">
        <f t="shared" si="5"/>
        <v>0.33877193572819486</v>
      </c>
      <c r="AJ39" s="72">
        <f t="shared" si="6"/>
        <v>31.806000000000004</v>
      </c>
      <c r="AK39" s="72">
        <f t="shared" si="6"/>
        <v>57.39721081002943</v>
      </c>
      <c r="AL39" s="16">
        <f t="shared" si="7"/>
        <v>0.2718333389417851</v>
      </c>
      <c r="AN39" s="78">
        <v>18</v>
      </c>
      <c r="AO39" s="78">
        <v>20</v>
      </c>
      <c r="AP39" s="217">
        <v>24.48</v>
      </c>
      <c r="AQ39" s="217">
        <v>27.2</v>
      </c>
      <c r="AR39" s="207">
        <v>0.36</v>
      </c>
      <c r="AS39" s="78">
        <f t="shared" si="8"/>
        <v>23.868000000000002</v>
      </c>
      <c r="AT39" s="78">
        <f t="shared" si="8"/>
        <v>26.52</v>
      </c>
      <c r="AU39" s="16">
        <f t="shared" si="9"/>
        <v>0.32600000000000007</v>
      </c>
      <c r="AW39" s="79">
        <v>16</v>
      </c>
      <c r="AX39" s="79">
        <v>20</v>
      </c>
      <c r="AY39" s="218">
        <v>23.52</v>
      </c>
      <c r="AZ39" s="218">
        <v>29.4</v>
      </c>
      <c r="BA39" s="207">
        <f t="shared" si="10"/>
        <v>0.47</v>
      </c>
      <c r="BB39" s="79">
        <f t="shared" si="11"/>
        <v>22.344</v>
      </c>
      <c r="BC39" s="79">
        <f t="shared" si="11"/>
        <v>27.93</v>
      </c>
      <c r="BD39" s="16">
        <f t="shared" si="12"/>
        <v>0.3965000000000001</v>
      </c>
      <c r="BF39" s="380" t="s">
        <v>387</v>
      </c>
      <c r="BG39" s="381"/>
      <c r="BH39" s="381"/>
      <c r="BI39" s="381"/>
      <c r="BJ39" s="381"/>
      <c r="BK39" s="381"/>
      <c r="BL39" s="381"/>
      <c r="BM39" s="382"/>
      <c r="BO39" s="82">
        <v>17</v>
      </c>
      <c r="BP39" s="82">
        <v>23</v>
      </c>
      <c r="BQ39" s="220">
        <v>22.95</v>
      </c>
      <c r="BR39" s="220">
        <v>31.05</v>
      </c>
      <c r="BS39" s="286">
        <f t="shared" si="0"/>
        <v>0.3500000000000001</v>
      </c>
      <c r="BT39" s="82">
        <f t="shared" si="15"/>
        <v>22.60575</v>
      </c>
      <c r="BU39" s="82">
        <f t="shared" si="15"/>
        <v>30.58425</v>
      </c>
      <c r="BV39" s="16">
        <f t="shared" si="16"/>
        <v>0.32975</v>
      </c>
      <c r="BX39" s="84">
        <v>20</v>
      </c>
      <c r="BY39" s="84">
        <v>30</v>
      </c>
      <c r="BZ39" s="221">
        <v>27.8</v>
      </c>
      <c r="CA39" s="221">
        <v>41.7</v>
      </c>
      <c r="CB39" s="207">
        <f t="shared" si="1"/>
        <v>0.3899999999999999</v>
      </c>
      <c r="CC39" s="84">
        <f t="shared" si="17"/>
        <v>27.522000000000002</v>
      </c>
      <c r="CD39" s="84">
        <f t="shared" si="17"/>
        <v>41.283</v>
      </c>
      <c r="CE39" s="16">
        <f t="shared" si="18"/>
        <v>0.3761000000000001</v>
      </c>
      <c r="CG39" s="258">
        <v>15</v>
      </c>
      <c r="CH39" s="258">
        <v>18.1</v>
      </c>
      <c r="CI39" s="222">
        <v>20.325</v>
      </c>
      <c r="CJ39" s="222">
        <v>24.5255</v>
      </c>
      <c r="CK39" s="207">
        <f t="shared" si="24"/>
        <v>0.35499999999999976</v>
      </c>
      <c r="CL39" s="85">
        <f t="shared" si="25"/>
        <v>20.020125</v>
      </c>
      <c r="CM39" s="85">
        <f t="shared" si="25"/>
        <v>24.1576175</v>
      </c>
      <c r="CN39" s="16">
        <f t="shared" si="26"/>
        <v>0.33467500000000006</v>
      </c>
      <c r="CP39" s="208"/>
      <c r="CQ39" s="208"/>
      <c r="CR39" s="208"/>
      <c r="CS39" s="208"/>
      <c r="CT39" s="207"/>
      <c r="CV39" s="87">
        <v>14</v>
      </c>
      <c r="CW39" s="87">
        <v>17</v>
      </c>
      <c r="CX39" s="87">
        <f t="shared" si="19"/>
        <v>18.48</v>
      </c>
      <c r="CY39" s="87">
        <f t="shared" si="19"/>
        <v>22.44</v>
      </c>
      <c r="CZ39" s="16">
        <f t="shared" si="20"/>
        <v>0.32000000000000006</v>
      </c>
      <c r="DA39" s="87">
        <f t="shared" si="27"/>
        <v>17.556</v>
      </c>
      <c r="DB39" s="87">
        <f t="shared" si="27"/>
        <v>21.318</v>
      </c>
      <c r="DC39" s="16">
        <f t="shared" si="28"/>
        <v>0.254</v>
      </c>
    </row>
    <row r="40" spans="1:107" ht="14.25">
      <c r="A40" s="268" t="s">
        <v>86</v>
      </c>
      <c r="B40" s="354"/>
      <c r="C40" s="355"/>
      <c r="D40" s="355"/>
      <c r="E40" s="355"/>
      <c r="F40" s="356"/>
      <c r="H40" s="354"/>
      <c r="I40" s="355"/>
      <c r="J40" s="355"/>
      <c r="K40" s="355"/>
      <c r="L40" s="356"/>
      <c r="M40" s="204"/>
      <c r="N40" s="204"/>
      <c r="O40" s="194"/>
      <c r="Q40" s="354"/>
      <c r="R40" s="355"/>
      <c r="S40" s="355"/>
      <c r="T40" s="355"/>
      <c r="U40" s="356"/>
      <c r="V40" s="204"/>
      <c r="W40" s="204"/>
      <c r="X40" s="194"/>
      <c r="Z40" s="424"/>
      <c r="AA40" s="424"/>
      <c r="AB40" s="424"/>
      <c r="AC40" s="424"/>
      <c r="AD40" s="424"/>
      <c r="AE40" s="372"/>
      <c r="AF40" s="372"/>
      <c r="AG40" s="372"/>
      <c r="AH40" s="372"/>
      <c r="AI40" s="372"/>
      <c r="AJ40" s="204"/>
      <c r="AK40" s="204"/>
      <c r="AL40" s="194"/>
      <c r="AN40" s="354"/>
      <c r="AO40" s="355"/>
      <c r="AP40" s="355"/>
      <c r="AQ40" s="355"/>
      <c r="AR40" s="355"/>
      <c r="AS40" s="355"/>
      <c r="AT40" s="355"/>
      <c r="AU40" s="356"/>
      <c r="AW40" s="354"/>
      <c r="AX40" s="355"/>
      <c r="AY40" s="355"/>
      <c r="AZ40" s="355"/>
      <c r="BA40" s="355"/>
      <c r="BB40" s="204"/>
      <c r="BC40" s="204"/>
      <c r="BD40" s="194"/>
      <c r="BF40" s="354"/>
      <c r="BG40" s="355"/>
      <c r="BH40" s="355"/>
      <c r="BI40" s="355"/>
      <c r="BJ40" s="355"/>
      <c r="BK40" s="204"/>
      <c r="BL40" s="204"/>
      <c r="BM40" s="194"/>
      <c r="BO40" s="321"/>
      <c r="BP40" s="322"/>
      <c r="BQ40" s="322"/>
      <c r="BR40" s="322"/>
      <c r="BS40" s="322"/>
      <c r="BT40" s="204"/>
      <c r="BU40" s="204"/>
      <c r="BV40" s="194"/>
      <c r="BX40" s="354"/>
      <c r="BY40" s="355"/>
      <c r="BZ40" s="355"/>
      <c r="CA40" s="355"/>
      <c r="CB40" s="355"/>
      <c r="CC40" s="204"/>
      <c r="CD40" s="204"/>
      <c r="CE40" s="194"/>
      <c r="CG40" s="354"/>
      <c r="CH40" s="355"/>
      <c r="CI40" s="355"/>
      <c r="CJ40" s="355"/>
      <c r="CK40" s="355"/>
      <c r="CL40" s="204"/>
      <c r="CM40" s="204"/>
      <c r="CN40" s="194"/>
      <c r="CP40" s="375"/>
      <c r="CQ40" s="376"/>
      <c r="CR40" s="376"/>
      <c r="CS40" s="376"/>
      <c r="CT40" s="402"/>
      <c r="CV40" s="354"/>
      <c r="CW40" s="355"/>
      <c r="CX40" s="355"/>
      <c r="CY40" s="355"/>
      <c r="CZ40" s="355"/>
      <c r="DA40" s="355"/>
      <c r="DB40" s="355"/>
      <c r="DC40" s="356"/>
    </row>
    <row r="41" spans="1:107" ht="14.25">
      <c r="A41" s="3" t="s">
        <v>371</v>
      </c>
      <c r="B41" s="67"/>
      <c r="C41" s="67"/>
      <c r="D41" s="67"/>
      <c r="E41" s="67"/>
      <c r="F41" s="16"/>
      <c r="H41" s="411" t="s">
        <v>387</v>
      </c>
      <c r="I41" s="412"/>
      <c r="J41" s="412"/>
      <c r="K41" s="412"/>
      <c r="L41" s="412"/>
      <c r="M41" s="412"/>
      <c r="N41" s="412"/>
      <c r="O41" s="413"/>
      <c r="Q41" s="69">
        <v>18</v>
      </c>
      <c r="R41" s="69">
        <v>25</v>
      </c>
      <c r="S41" s="214">
        <v>24.82</v>
      </c>
      <c r="T41" s="214">
        <v>33.72</v>
      </c>
      <c r="U41" s="207">
        <v>0.3495</v>
      </c>
      <c r="V41" s="69">
        <f aca="true" t="shared" si="29" ref="V41:V53">Q41+(Q41*X41)</f>
        <v>24.111</v>
      </c>
      <c r="W41" s="69">
        <f aca="true" t="shared" si="30" ref="W41:W53">R41+(R41*X41)</f>
        <v>33.4875</v>
      </c>
      <c r="X41" s="16">
        <v>0.3395</v>
      </c>
      <c r="Z41" s="215">
        <v>12</v>
      </c>
      <c r="AA41" s="215">
        <v>15</v>
      </c>
      <c r="AB41" s="215">
        <v>16.08</v>
      </c>
      <c r="AC41" s="215">
        <v>20.1</v>
      </c>
      <c r="AD41" s="207">
        <v>0.3622</v>
      </c>
      <c r="AE41" s="257">
        <v>12</v>
      </c>
      <c r="AF41" s="257">
        <v>15</v>
      </c>
      <c r="AG41" s="215">
        <f aca="true" t="shared" si="31" ref="AG41:AG50">(AE41*AD41)+AE41</f>
        <v>16.3464</v>
      </c>
      <c r="AH41" s="215">
        <v>20.1</v>
      </c>
      <c r="AI41" s="207">
        <f aca="true" t="shared" si="32" ref="AI41:AI50">((AG41+AH41)/(AE41+AF41)-1)</f>
        <v>0.34986666666666655</v>
      </c>
      <c r="AJ41" s="72">
        <f aca="true" t="shared" si="33" ref="AJ41:AK50">AG41-(AG41*0.05)</f>
        <v>15.529079999999999</v>
      </c>
      <c r="AK41" s="72">
        <f t="shared" si="33"/>
        <v>19.095000000000002</v>
      </c>
      <c r="AL41" s="16">
        <f aca="true" t="shared" si="34" ref="AL41:AL50">(AJ41+AK41)/(AE41+AF41)-1</f>
        <v>0.28237333333333337</v>
      </c>
      <c r="AN41" s="383" t="s">
        <v>387</v>
      </c>
      <c r="AO41" s="384"/>
      <c r="AP41" s="384"/>
      <c r="AQ41" s="384"/>
      <c r="AR41" s="384"/>
      <c r="AS41" s="384"/>
      <c r="AT41" s="384"/>
      <c r="AU41" s="385"/>
      <c r="AW41" s="377" t="s">
        <v>387</v>
      </c>
      <c r="AX41" s="378"/>
      <c r="AY41" s="378"/>
      <c r="AZ41" s="378"/>
      <c r="BA41" s="378"/>
      <c r="BB41" s="378"/>
      <c r="BC41" s="378"/>
      <c r="BD41" s="379"/>
      <c r="BF41" s="380" t="s">
        <v>387</v>
      </c>
      <c r="BG41" s="381"/>
      <c r="BH41" s="381"/>
      <c r="BI41" s="381"/>
      <c r="BJ41" s="381"/>
      <c r="BK41" s="381"/>
      <c r="BL41" s="381"/>
      <c r="BM41" s="382"/>
      <c r="BO41" s="392" t="s">
        <v>387</v>
      </c>
      <c r="BP41" s="393"/>
      <c r="BQ41" s="393"/>
      <c r="BR41" s="393"/>
      <c r="BS41" s="393"/>
      <c r="BT41" s="393"/>
      <c r="BU41" s="393"/>
      <c r="BV41" s="394"/>
      <c r="BX41" s="84">
        <v>15</v>
      </c>
      <c r="BY41" s="84">
        <v>26.5</v>
      </c>
      <c r="BZ41" s="221">
        <v>21</v>
      </c>
      <c r="CA41" s="221">
        <v>37.1</v>
      </c>
      <c r="CB41" s="207">
        <f>((BZ41+CA41)/(BX41+BY41)-1)</f>
        <v>0.40000000000000013</v>
      </c>
      <c r="CC41" s="84">
        <f aca="true" t="shared" si="35" ref="CC41:CD53">BZ41-(BZ41*0.01)</f>
        <v>20.79</v>
      </c>
      <c r="CD41" s="84">
        <f t="shared" si="35"/>
        <v>36.729</v>
      </c>
      <c r="CE41" s="16">
        <f aca="true" t="shared" si="36" ref="CE41:CE53">(CC41+CD41)/(BX41+BY41)-1</f>
        <v>0.3859999999999999</v>
      </c>
      <c r="CG41" s="258">
        <v>11.5</v>
      </c>
      <c r="CH41" s="258">
        <v>16.4</v>
      </c>
      <c r="CI41" s="222">
        <v>15.58</v>
      </c>
      <c r="CJ41" s="222">
        <v>22.22</v>
      </c>
      <c r="CK41" s="207">
        <f>((CI41+CJ41)/(CG41+CH41)-1)</f>
        <v>0.35483870967741926</v>
      </c>
      <c r="CL41" s="85">
        <f aca="true" t="shared" si="37" ref="CL41:CM53">CI41-(CI41*0.015)</f>
        <v>15.3463</v>
      </c>
      <c r="CM41" s="85">
        <f t="shared" si="37"/>
        <v>21.886699999999998</v>
      </c>
      <c r="CN41" s="16">
        <f aca="true" t="shared" si="38" ref="CN41:CN53">(CL41+CM41)/(CG41+CH41)-1</f>
        <v>0.334516129032258</v>
      </c>
      <c r="CP41" s="208"/>
      <c r="CQ41" s="208"/>
      <c r="CR41" s="208"/>
      <c r="CS41" s="208"/>
      <c r="CT41" s="207"/>
      <c r="CV41" s="396" t="s">
        <v>387</v>
      </c>
      <c r="CW41" s="397"/>
      <c r="CX41" s="397"/>
      <c r="CY41" s="397"/>
      <c r="CZ41" s="397"/>
      <c r="DA41" s="397"/>
      <c r="DB41" s="397"/>
      <c r="DC41" s="398"/>
    </row>
    <row r="42" spans="1:107" ht="14.25">
      <c r="A42" s="3" t="s">
        <v>87</v>
      </c>
      <c r="B42" s="67"/>
      <c r="C42" s="67"/>
      <c r="D42" s="67"/>
      <c r="E42" s="67"/>
      <c r="F42" s="16"/>
      <c r="H42" s="70">
        <v>9</v>
      </c>
      <c r="I42" s="70">
        <v>12</v>
      </c>
      <c r="J42" s="209">
        <f>H42*1.34</f>
        <v>12.06</v>
      </c>
      <c r="K42" s="209">
        <f>I42*1.34</f>
        <v>16.080000000000002</v>
      </c>
      <c r="L42" s="207">
        <v>0.34</v>
      </c>
      <c r="M42" s="70">
        <f aca="true" t="shared" si="39" ref="M42:N50">J42-(J42*0.015)</f>
        <v>11.879100000000001</v>
      </c>
      <c r="N42" s="70">
        <f t="shared" si="39"/>
        <v>15.838800000000003</v>
      </c>
      <c r="O42" s="16">
        <f aca="true" t="shared" si="40" ref="O42:O50">(M42+N42)/(H42+I42)-1</f>
        <v>0.3199000000000001</v>
      </c>
      <c r="Q42" s="69">
        <v>9</v>
      </c>
      <c r="R42" s="69">
        <v>13</v>
      </c>
      <c r="S42" s="214">
        <v>12.15</v>
      </c>
      <c r="T42" s="214">
        <v>17.54</v>
      </c>
      <c r="U42" s="207">
        <v>0.3495</v>
      </c>
      <c r="V42" s="69">
        <f t="shared" si="29"/>
        <v>12.0555</v>
      </c>
      <c r="W42" s="69">
        <f t="shared" si="30"/>
        <v>17.4135</v>
      </c>
      <c r="X42" s="16">
        <v>0.3395</v>
      </c>
      <c r="Z42" s="215">
        <v>12.5235</v>
      </c>
      <c r="AA42" s="215">
        <v>15.743499999999997</v>
      </c>
      <c r="AB42" s="215">
        <v>17.10820944491169</v>
      </c>
      <c r="AC42" s="215">
        <v>21.397877737594612</v>
      </c>
      <c r="AD42" s="207">
        <v>0.3622</v>
      </c>
      <c r="AE42" s="257">
        <v>9</v>
      </c>
      <c r="AF42" s="257">
        <v>15.743499999999997</v>
      </c>
      <c r="AG42" s="215">
        <f t="shared" si="31"/>
        <v>12.2598</v>
      </c>
      <c r="AH42" s="215">
        <v>21.397877737594612</v>
      </c>
      <c r="AI42" s="207">
        <f t="shared" si="32"/>
        <v>0.36026341211205426</v>
      </c>
      <c r="AJ42" s="72">
        <f t="shared" si="33"/>
        <v>11.64681</v>
      </c>
      <c r="AK42" s="72">
        <f t="shared" si="33"/>
        <v>20.327983850714883</v>
      </c>
      <c r="AL42" s="16">
        <f t="shared" si="34"/>
        <v>0.2922502415064516</v>
      </c>
      <c r="AN42" s="78">
        <v>9</v>
      </c>
      <c r="AO42" s="78">
        <v>10.25</v>
      </c>
      <c r="AP42" s="217">
        <v>12.24</v>
      </c>
      <c r="AQ42" s="217">
        <v>13.94</v>
      </c>
      <c r="AR42" s="207">
        <v>0.36</v>
      </c>
      <c r="AS42" s="78">
        <f>AP42-(AP42*0.025)</f>
        <v>11.934000000000001</v>
      </c>
      <c r="AT42" s="78">
        <f>AQ42-(AQ42*0.025)</f>
        <v>13.5915</v>
      </c>
      <c r="AU42" s="16">
        <f aca="true" t="shared" si="41" ref="AU42:AU53">(AS42+AT42)/(AN42+AO42)-1</f>
        <v>0.32600000000000007</v>
      </c>
      <c r="AW42" s="377" t="s">
        <v>387</v>
      </c>
      <c r="AX42" s="378"/>
      <c r="AY42" s="378"/>
      <c r="AZ42" s="378"/>
      <c r="BA42" s="378"/>
      <c r="BB42" s="378"/>
      <c r="BC42" s="378"/>
      <c r="BD42" s="379"/>
      <c r="BF42" s="80">
        <v>9.5</v>
      </c>
      <c r="BG42" s="80">
        <v>12.5</v>
      </c>
      <c r="BH42" s="219">
        <v>12.83</v>
      </c>
      <c r="BI42" s="219">
        <v>16.88</v>
      </c>
      <c r="BJ42" s="207">
        <v>0.35</v>
      </c>
      <c r="BK42" s="80">
        <f aca="true" t="shared" si="42" ref="BK42:BL53">BH42-(BH42*0.025)</f>
        <v>12.50925</v>
      </c>
      <c r="BL42" s="80">
        <f t="shared" si="42"/>
        <v>16.458</v>
      </c>
      <c r="BM42" s="16">
        <f aca="true" t="shared" si="43" ref="BM42:BM53">(BK42+BL42)/(BF42+BG42)-1</f>
        <v>0.31669318181818173</v>
      </c>
      <c r="BO42" s="82">
        <v>10</v>
      </c>
      <c r="BP42" s="82">
        <v>12.5</v>
      </c>
      <c r="BQ42" s="220">
        <v>13.5</v>
      </c>
      <c r="BR42" s="220">
        <v>16.88</v>
      </c>
      <c r="BS42" s="286">
        <f>((BQ42+BR42)/(BO42+BP42)-1)</f>
        <v>0.3502222222222222</v>
      </c>
      <c r="BT42" s="82">
        <f aca="true" t="shared" si="44" ref="BT42:BU53">BQ42-(BQ42*0.015)</f>
        <v>13.2975</v>
      </c>
      <c r="BU42" s="82">
        <f t="shared" si="44"/>
        <v>16.6268</v>
      </c>
      <c r="BV42" s="16">
        <f aca="true" t="shared" si="45" ref="BV42:BV53">(BT42+BU42)/(BO42+BP42)-1</f>
        <v>0.32996888888888876</v>
      </c>
      <c r="BX42" s="84">
        <v>10</v>
      </c>
      <c r="BY42" s="84">
        <v>15</v>
      </c>
      <c r="BZ42" s="221">
        <v>14</v>
      </c>
      <c r="CA42" s="221">
        <v>21</v>
      </c>
      <c r="CB42" s="207">
        <f>((BZ42+CA42)/(BX42+BY42)-1)</f>
        <v>0.3999999999999999</v>
      </c>
      <c r="CC42" s="84">
        <f t="shared" si="35"/>
        <v>13.86</v>
      </c>
      <c r="CD42" s="84">
        <f t="shared" si="35"/>
        <v>20.79</v>
      </c>
      <c r="CE42" s="16">
        <f t="shared" si="36"/>
        <v>0.3859999999999999</v>
      </c>
      <c r="CG42" s="258">
        <v>9.5</v>
      </c>
      <c r="CH42" s="258">
        <v>10.3</v>
      </c>
      <c r="CI42" s="222">
        <v>13.015</v>
      </c>
      <c r="CJ42" s="222">
        <v>14.111000000000002</v>
      </c>
      <c r="CK42" s="207">
        <f>((CI42+CJ42)/(CG42+CH42)-1)</f>
        <v>0.3700000000000001</v>
      </c>
      <c r="CL42" s="85">
        <f t="shared" si="37"/>
        <v>12.819775</v>
      </c>
      <c r="CM42" s="85">
        <f t="shared" si="37"/>
        <v>13.899335000000002</v>
      </c>
      <c r="CN42" s="16">
        <f t="shared" si="38"/>
        <v>0.34945000000000004</v>
      </c>
      <c r="CP42" s="208"/>
      <c r="CQ42" s="208"/>
      <c r="CR42" s="208"/>
      <c r="CS42" s="208"/>
      <c r="CT42" s="207"/>
      <c r="CV42" s="87">
        <v>8.5</v>
      </c>
      <c r="CW42" s="87">
        <v>12</v>
      </c>
      <c r="CX42" s="87">
        <f>CV42*1.32</f>
        <v>11.22</v>
      </c>
      <c r="CY42" s="87">
        <f>CW42*1.32</f>
        <v>15.84</v>
      </c>
      <c r="CZ42" s="16">
        <f aca="true" t="shared" si="46" ref="CZ42:CZ53">((CX42+CY42)/(CV42+CW42)-1)</f>
        <v>0.32000000000000006</v>
      </c>
      <c r="DA42" s="87">
        <f aca="true" t="shared" si="47" ref="DA42:DB53">CX42-(CX42*0.05)</f>
        <v>10.659</v>
      </c>
      <c r="DB42" s="87">
        <f t="shared" si="47"/>
        <v>15.048</v>
      </c>
      <c r="DC42" s="16">
        <f aca="true" t="shared" si="48" ref="DC42:DC53">(DA42+DB42)/(CV42+CW42)-1</f>
        <v>0.254</v>
      </c>
    </row>
    <row r="43" spans="1:107" ht="14.25">
      <c r="A43" s="3" t="s">
        <v>309</v>
      </c>
      <c r="B43" s="67"/>
      <c r="C43" s="67"/>
      <c r="D43" s="67"/>
      <c r="E43" s="67"/>
      <c r="F43" s="16"/>
      <c r="H43" s="70">
        <v>25</v>
      </c>
      <c r="I43" s="70">
        <v>30</v>
      </c>
      <c r="J43" s="209">
        <f aca="true" t="shared" si="49" ref="J43:K53">H43*1.34</f>
        <v>33.5</v>
      </c>
      <c r="K43" s="209">
        <f t="shared" si="49"/>
        <v>40.2</v>
      </c>
      <c r="L43" s="207">
        <v>0.34</v>
      </c>
      <c r="M43" s="70">
        <f t="shared" si="39"/>
        <v>32.9975</v>
      </c>
      <c r="N43" s="70">
        <f t="shared" si="39"/>
        <v>39.597</v>
      </c>
      <c r="O43" s="16">
        <f t="shared" si="40"/>
        <v>0.3199000000000003</v>
      </c>
      <c r="Q43" s="69">
        <v>17</v>
      </c>
      <c r="R43" s="69">
        <v>22</v>
      </c>
      <c r="S43" s="214">
        <v>22.95</v>
      </c>
      <c r="T43" s="214">
        <v>29.7</v>
      </c>
      <c r="U43" s="207">
        <v>0.3495</v>
      </c>
      <c r="V43" s="69">
        <f t="shared" si="29"/>
        <v>22.7715</v>
      </c>
      <c r="W43" s="69">
        <f t="shared" si="30"/>
        <v>29.469</v>
      </c>
      <c r="X43" s="16">
        <v>0.3395</v>
      </c>
      <c r="Z43" s="215">
        <v>11</v>
      </c>
      <c r="AA43" s="215">
        <v>17</v>
      </c>
      <c r="AB43" s="215">
        <v>15.08</v>
      </c>
      <c r="AC43" s="215">
        <v>23.07</v>
      </c>
      <c r="AD43" s="207">
        <v>0.3622</v>
      </c>
      <c r="AE43" s="257">
        <v>11</v>
      </c>
      <c r="AF43" s="257">
        <v>17</v>
      </c>
      <c r="AG43" s="215">
        <f t="shared" si="31"/>
        <v>14.984200000000001</v>
      </c>
      <c r="AH43" s="215">
        <v>23.07</v>
      </c>
      <c r="AI43" s="207">
        <f t="shared" si="32"/>
        <v>0.3590785714285716</v>
      </c>
      <c r="AJ43" s="72">
        <f t="shared" si="33"/>
        <v>14.234990000000002</v>
      </c>
      <c r="AK43" s="72">
        <f t="shared" si="33"/>
        <v>21.9165</v>
      </c>
      <c r="AL43" s="16">
        <f t="shared" si="34"/>
        <v>0.291124642857143</v>
      </c>
      <c r="AN43" s="383" t="s">
        <v>387</v>
      </c>
      <c r="AO43" s="384"/>
      <c r="AP43" s="384"/>
      <c r="AQ43" s="384"/>
      <c r="AR43" s="384"/>
      <c r="AS43" s="384"/>
      <c r="AT43" s="384"/>
      <c r="AU43" s="385"/>
      <c r="AW43" s="377" t="s">
        <v>387</v>
      </c>
      <c r="AX43" s="378"/>
      <c r="AY43" s="378"/>
      <c r="AZ43" s="378"/>
      <c r="BA43" s="378"/>
      <c r="BB43" s="378"/>
      <c r="BC43" s="378"/>
      <c r="BD43" s="379"/>
      <c r="BF43" s="380" t="s">
        <v>387</v>
      </c>
      <c r="BG43" s="381"/>
      <c r="BH43" s="381"/>
      <c r="BI43" s="381"/>
      <c r="BJ43" s="381"/>
      <c r="BK43" s="381"/>
      <c r="BL43" s="381"/>
      <c r="BM43" s="382"/>
      <c r="BO43" s="392" t="s">
        <v>387</v>
      </c>
      <c r="BP43" s="393"/>
      <c r="BQ43" s="393"/>
      <c r="BR43" s="393"/>
      <c r="BS43" s="393"/>
      <c r="BT43" s="393"/>
      <c r="BU43" s="393"/>
      <c r="BV43" s="394"/>
      <c r="BX43" s="386" t="s">
        <v>387</v>
      </c>
      <c r="BY43" s="387"/>
      <c r="BZ43" s="387"/>
      <c r="CA43" s="387"/>
      <c r="CB43" s="387"/>
      <c r="CC43" s="387"/>
      <c r="CD43" s="387"/>
      <c r="CE43" s="388"/>
      <c r="CG43" s="258">
        <v>13.15</v>
      </c>
      <c r="CH43" s="258">
        <v>16.15</v>
      </c>
      <c r="CI43" s="222">
        <v>18.02</v>
      </c>
      <c r="CJ43" s="222">
        <v>22.13</v>
      </c>
      <c r="CK43" s="207">
        <f t="shared" si="24"/>
        <v>0.37030716723549495</v>
      </c>
      <c r="CL43" s="85">
        <f t="shared" si="37"/>
        <v>17.7497</v>
      </c>
      <c r="CM43" s="85">
        <f t="shared" si="37"/>
        <v>21.79805</v>
      </c>
      <c r="CN43" s="16">
        <f t="shared" si="38"/>
        <v>0.3497525597269626</v>
      </c>
      <c r="CP43" s="208"/>
      <c r="CQ43" s="208"/>
      <c r="CR43" s="208"/>
      <c r="CS43" s="208"/>
      <c r="CT43" s="207"/>
      <c r="CV43" s="87">
        <v>12</v>
      </c>
      <c r="CW43" s="87">
        <v>25</v>
      </c>
      <c r="CX43" s="87">
        <f aca="true" t="shared" si="50" ref="CX43:CY53">CV43*1.32</f>
        <v>15.84</v>
      </c>
      <c r="CY43" s="87">
        <f t="shared" si="50"/>
        <v>33</v>
      </c>
      <c r="CZ43" s="16">
        <f t="shared" si="46"/>
        <v>0.32000000000000006</v>
      </c>
      <c r="DA43" s="87">
        <f t="shared" si="47"/>
        <v>15.048</v>
      </c>
      <c r="DB43" s="87">
        <f t="shared" si="47"/>
        <v>31.35</v>
      </c>
      <c r="DC43" s="16">
        <f t="shared" si="48"/>
        <v>0.254</v>
      </c>
    </row>
    <row r="44" spans="1:107" ht="14.25">
      <c r="A44" s="6" t="s">
        <v>88</v>
      </c>
      <c r="B44" s="67"/>
      <c r="C44" s="67"/>
      <c r="D44" s="67"/>
      <c r="E44" s="67"/>
      <c r="F44" s="16"/>
      <c r="H44" s="70">
        <v>10</v>
      </c>
      <c r="I44" s="70">
        <v>13</v>
      </c>
      <c r="J44" s="209">
        <f t="shared" si="49"/>
        <v>13.4</v>
      </c>
      <c r="K44" s="209">
        <f t="shared" si="49"/>
        <v>17.42</v>
      </c>
      <c r="L44" s="207">
        <v>0.34</v>
      </c>
      <c r="M44" s="70">
        <f t="shared" si="39"/>
        <v>13.199</v>
      </c>
      <c r="N44" s="70">
        <f t="shared" si="39"/>
        <v>17.158700000000003</v>
      </c>
      <c r="O44" s="16">
        <f t="shared" si="40"/>
        <v>0.3199000000000001</v>
      </c>
      <c r="Q44" s="69">
        <v>8.5</v>
      </c>
      <c r="R44" s="69">
        <v>12.5</v>
      </c>
      <c r="S44" s="214">
        <v>11.47</v>
      </c>
      <c r="T44" s="214">
        <v>16.87</v>
      </c>
      <c r="U44" s="207">
        <v>0.3495</v>
      </c>
      <c r="V44" s="69">
        <f t="shared" si="29"/>
        <v>11.38575</v>
      </c>
      <c r="W44" s="69">
        <f t="shared" si="30"/>
        <v>16.74375</v>
      </c>
      <c r="X44" s="16">
        <v>0.3395</v>
      </c>
      <c r="Z44" s="215">
        <v>12.960499999999998</v>
      </c>
      <c r="AA44" s="215">
        <v>16.8475</v>
      </c>
      <c r="AB44" s="215">
        <v>17.690378713204368</v>
      </c>
      <c r="AC44" s="215">
        <v>22.868621152228762</v>
      </c>
      <c r="AD44" s="207">
        <v>0.3607</v>
      </c>
      <c r="AE44" s="257">
        <v>12.96</v>
      </c>
      <c r="AF44" s="257">
        <v>16.8475</v>
      </c>
      <c r="AG44" s="215">
        <f t="shared" si="31"/>
        <v>17.634672000000002</v>
      </c>
      <c r="AH44" s="215">
        <v>22.868621152228762</v>
      </c>
      <c r="AI44" s="207">
        <f t="shared" si="32"/>
        <v>0.35882892400331334</v>
      </c>
      <c r="AJ44" s="72">
        <f t="shared" si="33"/>
        <v>16.7529384</v>
      </c>
      <c r="AK44" s="72">
        <f t="shared" si="33"/>
        <v>21.725190094617325</v>
      </c>
      <c r="AL44" s="16">
        <f t="shared" si="34"/>
        <v>0.2908874778031476</v>
      </c>
      <c r="AN44" s="78">
        <v>10</v>
      </c>
      <c r="AO44" s="78">
        <v>12</v>
      </c>
      <c r="AP44" s="217">
        <v>13.6</v>
      </c>
      <c r="AQ44" s="217">
        <v>16.32</v>
      </c>
      <c r="AR44" s="207">
        <v>0.36</v>
      </c>
      <c r="AS44" s="78">
        <f aca="true" t="shared" si="51" ref="AS44:AT50">AP44-(AP44*0.025)</f>
        <v>13.26</v>
      </c>
      <c r="AT44" s="78">
        <f t="shared" si="51"/>
        <v>15.912</v>
      </c>
      <c r="AU44" s="16">
        <f t="shared" si="41"/>
        <v>0.32600000000000007</v>
      </c>
      <c r="AW44" s="377" t="s">
        <v>387</v>
      </c>
      <c r="AX44" s="378"/>
      <c r="AY44" s="378"/>
      <c r="AZ44" s="378"/>
      <c r="BA44" s="378"/>
      <c r="BB44" s="378"/>
      <c r="BC44" s="378"/>
      <c r="BD44" s="379"/>
      <c r="BF44" s="80">
        <v>9</v>
      </c>
      <c r="BG44" s="80">
        <v>12</v>
      </c>
      <c r="BH44" s="219">
        <v>12.15</v>
      </c>
      <c r="BI44" s="219">
        <v>16.2</v>
      </c>
      <c r="BJ44" s="207">
        <v>0.35</v>
      </c>
      <c r="BK44" s="80">
        <f t="shared" si="42"/>
        <v>11.84625</v>
      </c>
      <c r="BL44" s="80">
        <f t="shared" si="42"/>
        <v>15.795</v>
      </c>
      <c r="BM44" s="16">
        <f t="shared" si="43"/>
        <v>0.3162499999999999</v>
      </c>
      <c r="BO44" s="82">
        <v>10</v>
      </c>
      <c r="BP44" s="82">
        <v>12.5</v>
      </c>
      <c r="BQ44" s="220">
        <v>13.5</v>
      </c>
      <c r="BR44" s="220">
        <v>16.88</v>
      </c>
      <c r="BS44" s="286">
        <f t="shared" si="0"/>
        <v>0.3502222222222222</v>
      </c>
      <c r="BT44" s="82">
        <f t="shared" si="44"/>
        <v>13.2975</v>
      </c>
      <c r="BU44" s="82">
        <f t="shared" si="44"/>
        <v>16.6268</v>
      </c>
      <c r="BV44" s="16">
        <f t="shared" si="45"/>
        <v>0.32996888888888876</v>
      </c>
      <c r="BX44" s="84">
        <v>9.5</v>
      </c>
      <c r="BY44" s="84">
        <v>12</v>
      </c>
      <c r="BZ44" s="221">
        <v>13.3</v>
      </c>
      <c r="CA44" s="221">
        <v>16.8</v>
      </c>
      <c r="CB44" s="207">
        <f t="shared" si="1"/>
        <v>0.40000000000000013</v>
      </c>
      <c r="CC44" s="84">
        <f t="shared" si="35"/>
        <v>13.167000000000002</v>
      </c>
      <c r="CD44" s="84">
        <f t="shared" si="35"/>
        <v>16.632</v>
      </c>
      <c r="CE44" s="16">
        <f t="shared" si="36"/>
        <v>0.3860000000000001</v>
      </c>
      <c r="CG44" s="258">
        <v>10</v>
      </c>
      <c r="CH44" s="258">
        <v>11.5</v>
      </c>
      <c r="CI44" s="222">
        <v>13.700000000000001</v>
      </c>
      <c r="CJ44" s="222">
        <v>15.755</v>
      </c>
      <c r="CK44" s="207">
        <f t="shared" si="24"/>
        <v>0.3700000000000001</v>
      </c>
      <c r="CL44" s="85">
        <f t="shared" si="37"/>
        <v>13.4945</v>
      </c>
      <c r="CM44" s="85">
        <f t="shared" si="37"/>
        <v>15.518675</v>
      </c>
      <c r="CN44" s="16">
        <f t="shared" si="38"/>
        <v>0.34945000000000004</v>
      </c>
      <c r="CP44" s="208">
        <v>9.075000000000001</v>
      </c>
      <c r="CQ44" s="208">
        <v>14.179499999999999</v>
      </c>
      <c r="CR44" s="208">
        <v>12.705</v>
      </c>
      <c r="CS44" s="208">
        <v>19.8513</v>
      </c>
      <c r="CT44" s="207">
        <v>0.4</v>
      </c>
      <c r="CV44" s="87">
        <v>9.5</v>
      </c>
      <c r="CW44" s="87">
        <v>13</v>
      </c>
      <c r="CX44" s="87">
        <f t="shared" si="50"/>
        <v>12.540000000000001</v>
      </c>
      <c r="CY44" s="87">
        <f t="shared" si="50"/>
        <v>17.16</v>
      </c>
      <c r="CZ44" s="16">
        <f t="shared" si="46"/>
        <v>0.32000000000000006</v>
      </c>
      <c r="DA44" s="87">
        <f t="shared" si="47"/>
        <v>11.913</v>
      </c>
      <c r="DB44" s="87">
        <f t="shared" si="47"/>
        <v>16.302</v>
      </c>
      <c r="DC44" s="16">
        <f t="shared" si="48"/>
        <v>0.254</v>
      </c>
    </row>
    <row r="45" spans="1:107" ht="14.25">
      <c r="A45" s="6" t="s">
        <v>89</v>
      </c>
      <c r="B45" s="67"/>
      <c r="C45" s="67"/>
      <c r="D45" s="67"/>
      <c r="E45" s="67"/>
      <c r="F45" s="16"/>
      <c r="H45" s="70">
        <v>8.57</v>
      </c>
      <c r="I45" s="70">
        <v>12.18</v>
      </c>
      <c r="J45" s="209">
        <f t="shared" si="49"/>
        <v>11.4838</v>
      </c>
      <c r="K45" s="209">
        <f t="shared" si="49"/>
        <v>16.3212</v>
      </c>
      <c r="L45" s="207">
        <v>0.34</v>
      </c>
      <c r="M45" s="70">
        <f t="shared" si="39"/>
        <v>11.311543</v>
      </c>
      <c r="N45" s="70">
        <f t="shared" si="39"/>
        <v>16.076382000000002</v>
      </c>
      <c r="O45" s="16">
        <f t="shared" si="40"/>
        <v>0.3199000000000001</v>
      </c>
      <c r="Q45" s="69">
        <v>8.5</v>
      </c>
      <c r="R45" s="69">
        <v>12.5</v>
      </c>
      <c r="S45" s="214">
        <v>11.47</v>
      </c>
      <c r="T45" s="214">
        <v>16.87</v>
      </c>
      <c r="U45" s="207">
        <v>0.3495</v>
      </c>
      <c r="V45" s="69">
        <f t="shared" si="29"/>
        <v>11.38575</v>
      </c>
      <c r="W45" s="69">
        <f t="shared" si="30"/>
        <v>16.74375</v>
      </c>
      <c r="X45" s="16">
        <v>0.3395</v>
      </c>
      <c r="Z45" s="215">
        <v>15.179999999999998</v>
      </c>
      <c r="AA45" s="215">
        <v>20.297499999999996</v>
      </c>
      <c r="AB45" s="215">
        <v>20.6471857863751</v>
      </c>
      <c r="AC45" s="215">
        <v>27.462706886038678</v>
      </c>
      <c r="AD45" s="207">
        <v>0.3561</v>
      </c>
      <c r="AE45" s="257">
        <v>10</v>
      </c>
      <c r="AF45" s="257">
        <v>20.297499999999996</v>
      </c>
      <c r="AG45" s="215">
        <f t="shared" si="31"/>
        <v>13.561</v>
      </c>
      <c r="AH45" s="215">
        <v>27.462706886038678</v>
      </c>
      <c r="AI45" s="207">
        <f t="shared" si="32"/>
        <v>0.35402943761164085</v>
      </c>
      <c r="AJ45" s="72">
        <f t="shared" si="33"/>
        <v>12.88295</v>
      </c>
      <c r="AK45" s="72">
        <f t="shared" si="33"/>
        <v>26.089571541736746</v>
      </c>
      <c r="AL45" s="16">
        <f t="shared" si="34"/>
        <v>0.2863279657310587</v>
      </c>
      <c r="AN45" s="78">
        <v>10</v>
      </c>
      <c r="AO45" s="78">
        <v>12</v>
      </c>
      <c r="AP45" s="217">
        <v>13.6</v>
      </c>
      <c r="AQ45" s="217">
        <v>16.32</v>
      </c>
      <c r="AR45" s="207">
        <v>0.36</v>
      </c>
      <c r="AS45" s="78">
        <f t="shared" si="51"/>
        <v>13.26</v>
      </c>
      <c r="AT45" s="78">
        <f t="shared" si="51"/>
        <v>15.912</v>
      </c>
      <c r="AU45" s="16">
        <f t="shared" si="41"/>
        <v>0.32600000000000007</v>
      </c>
      <c r="AW45" s="377" t="s">
        <v>387</v>
      </c>
      <c r="AX45" s="378"/>
      <c r="AY45" s="378"/>
      <c r="AZ45" s="378"/>
      <c r="BA45" s="378"/>
      <c r="BB45" s="378"/>
      <c r="BC45" s="378"/>
      <c r="BD45" s="379"/>
      <c r="BF45" s="80">
        <v>9</v>
      </c>
      <c r="BG45" s="80">
        <v>12</v>
      </c>
      <c r="BH45" s="219">
        <v>12.15</v>
      </c>
      <c r="BI45" s="219">
        <v>16.2</v>
      </c>
      <c r="BJ45" s="207">
        <v>0.35</v>
      </c>
      <c r="BK45" s="80">
        <f t="shared" si="42"/>
        <v>11.84625</v>
      </c>
      <c r="BL45" s="80">
        <f t="shared" si="42"/>
        <v>15.795</v>
      </c>
      <c r="BM45" s="16">
        <f t="shared" si="43"/>
        <v>0.3162499999999999</v>
      </c>
      <c r="BO45" s="82">
        <v>10</v>
      </c>
      <c r="BP45" s="82">
        <v>12.5</v>
      </c>
      <c r="BQ45" s="220">
        <v>13.5</v>
      </c>
      <c r="BR45" s="220">
        <v>16.88</v>
      </c>
      <c r="BS45" s="286">
        <f t="shared" si="0"/>
        <v>0.3502222222222222</v>
      </c>
      <c r="BT45" s="82">
        <f t="shared" si="44"/>
        <v>13.2975</v>
      </c>
      <c r="BU45" s="82">
        <f t="shared" si="44"/>
        <v>16.6268</v>
      </c>
      <c r="BV45" s="16">
        <f t="shared" si="45"/>
        <v>0.32996888888888876</v>
      </c>
      <c r="BX45" s="84">
        <v>10</v>
      </c>
      <c r="BY45" s="84">
        <v>15</v>
      </c>
      <c r="BZ45" s="221">
        <v>14</v>
      </c>
      <c r="CA45" s="221">
        <v>21</v>
      </c>
      <c r="CB45" s="207">
        <f t="shared" si="1"/>
        <v>0.3999999999999999</v>
      </c>
      <c r="CC45" s="84">
        <f t="shared" si="35"/>
        <v>13.86</v>
      </c>
      <c r="CD45" s="84">
        <f t="shared" si="35"/>
        <v>20.79</v>
      </c>
      <c r="CE45" s="16">
        <f t="shared" si="36"/>
        <v>0.3859999999999999</v>
      </c>
      <c r="CG45" s="258">
        <v>11.5</v>
      </c>
      <c r="CH45" s="258">
        <v>13</v>
      </c>
      <c r="CI45" s="222">
        <v>15.755</v>
      </c>
      <c r="CJ45" s="222">
        <v>17.810000000000002</v>
      </c>
      <c r="CK45" s="207">
        <f t="shared" si="24"/>
        <v>0.3700000000000001</v>
      </c>
      <c r="CL45" s="85">
        <f t="shared" si="37"/>
        <v>15.518675</v>
      </c>
      <c r="CM45" s="85">
        <f t="shared" si="37"/>
        <v>17.54285</v>
      </c>
      <c r="CN45" s="16">
        <f t="shared" si="38"/>
        <v>0.34945000000000004</v>
      </c>
      <c r="CP45" s="208">
        <v>10.186</v>
      </c>
      <c r="CQ45" s="208">
        <v>15.122499999999999</v>
      </c>
      <c r="CR45" s="208">
        <v>14.260399999999999</v>
      </c>
      <c r="CS45" s="208">
        <v>21.171499999999998</v>
      </c>
      <c r="CT45" s="207">
        <v>0.4</v>
      </c>
      <c r="CV45" s="87">
        <v>8.5</v>
      </c>
      <c r="CW45" s="87">
        <v>12</v>
      </c>
      <c r="CX45" s="87">
        <f t="shared" si="50"/>
        <v>11.22</v>
      </c>
      <c r="CY45" s="87">
        <f t="shared" si="50"/>
        <v>15.84</v>
      </c>
      <c r="CZ45" s="16">
        <f t="shared" si="46"/>
        <v>0.32000000000000006</v>
      </c>
      <c r="DA45" s="87">
        <f t="shared" si="47"/>
        <v>10.659</v>
      </c>
      <c r="DB45" s="87">
        <f t="shared" si="47"/>
        <v>15.048</v>
      </c>
      <c r="DC45" s="16">
        <f t="shared" si="48"/>
        <v>0.254</v>
      </c>
    </row>
    <row r="46" spans="1:107" ht="14.25">
      <c r="A46" s="6" t="s">
        <v>90</v>
      </c>
      <c r="B46" s="67"/>
      <c r="C46" s="67"/>
      <c r="D46" s="67"/>
      <c r="E46" s="67"/>
      <c r="F46" s="16"/>
      <c r="H46" s="70">
        <v>8.57</v>
      </c>
      <c r="I46" s="70">
        <v>12.18</v>
      </c>
      <c r="J46" s="209">
        <f t="shared" si="49"/>
        <v>11.4838</v>
      </c>
      <c r="K46" s="209">
        <f t="shared" si="49"/>
        <v>16.3212</v>
      </c>
      <c r="L46" s="207">
        <v>0.34</v>
      </c>
      <c r="M46" s="70">
        <f t="shared" si="39"/>
        <v>11.311543</v>
      </c>
      <c r="N46" s="70">
        <f t="shared" si="39"/>
        <v>16.076382000000002</v>
      </c>
      <c r="O46" s="16">
        <f t="shared" si="40"/>
        <v>0.3199000000000001</v>
      </c>
      <c r="Q46" s="69">
        <v>8.5</v>
      </c>
      <c r="R46" s="69">
        <v>12.5</v>
      </c>
      <c r="S46" s="214">
        <v>11.47</v>
      </c>
      <c r="T46" s="214">
        <v>16.87</v>
      </c>
      <c r="U46" s="207">
        <v>0.3495</v>
      </c>
      <c r="V46" s="69">
        <f t="shared" si="29"/>
        <v>11.38575</v>
      </c>
      <c r="W46" s="69">
        <f t="shared" si="30"/>
        <v>16.74375</v>
      </c>
      <c r="X46" s="16">
        <v>0.3395</v>
      </c>
      <c r="Z46" s="215">
        <v>12.753499999999999</v>
      </c>
      <c r="AA46" s="215">
        <v>16.145999999999997</v>
      </c>
      <c r="AB46" s="215">
        <v>17.41461432296047</v>
      </c>
      <c r="AC46" s="215">
        <v>21.93408627417998</v>
      </c>
      <c r="AD46" s="207">
        <v>0.3616</v>
      </c>
      <c r="AE46" s="257">
        <v>10</v>
      </c>
      <c r="AF46" s="257">
        <v>16.145999999999997</v>
      </c>
      <c r="AG46" s="215">
        <f t="shared" si="31"/>
        <v>13.616</v>
      </c>
      <c r="AH46" s="215">
        <v>21.93408627417998</v>
      </c>
      <c r="AI46" s="207">
        <f t="shared" si="32"/>
        <v>0.3596759073732112</v>
      </c>
      <c r="AJ46" s="72">
        <f t="shared" si="33"/>
        <v>12.9352</v>
      </c>
      <c r="AK46" s="72">
        <f t="shared" si="33"/>
        <v>20.83738196047098</v>
      </c>
      <c r="AL46" s="16">
        <f t="shared" si="34"/>
        <v>0.2916921120045508</v>
      </c>
      <c r="AN46" s="78">
        <v>9</v>
      </c>
      <c r="AO46" s="78">
        <v>10.25</v>
      </c>
      <c r="AP46" s="217">
        <v>12.24</v>
      </c>
      <c r="AQ46" s="217">
        <v>13.94</v>
      </c>
      <c r="AR46" s="207">
        <v>0.36</v>
      </c>
      <c r="AS46" s="78">
        <f t="shared" si="51"/>
        <v>11.934000000000001</v>
      </c>
      <c r="AT46" s="78">
        <f t="shared" si="51"/>
        <v>13.5915</v>
      </c>
      <c r="AU46" s="16">
        <f t="shared" si="41"/>
        <v>0.32600000000000007</v>
      </c>
      <c r="AW46" s="377" t="s">
        <v>387</v>
      </c>
      <c r="AX46" s="378"/>
      <c r="AY46" s="378"/>
      <c r="AZ46" s="378"/>
      <c r="BA46" s="378"/>
      <c r="BB46" s="378"/>
      <c r="BC46" s="378"/>
      <c r="BD46" s="379"/>
      <c r="BF46" s="80">
        <v>9</v>
      </c>
      <c r="BG46" s="80">
        <v>12</v>
      </c>
      <c r="BH46" s="219">
        <v>12.15</v>
      </c>
      <c r="BI46" s="219">
        <v>16.2</v>
      </c>
      <c r="BJ46" s="207">
        <v>0.35</v>
      </c>
      <c r="BK46" s="80">
        <f t="shared" si="42"/>
        <v>11.84625</v>
      </c>
      <c r="BL46" s="80">
        <f t="shared" si="42"/>
        <v>15.795</v>
      </c>
      <c r="BM46" s="16">
        <f t="shared" si="43"/>
        <v>0.3162499999999999</v>
      </c>
      <c r="BO46" s="82">
        <v>10</v>
      </c>
      <c r="BP46" s="82">
        <v>12.5</v>
      </c>
      <c r="BQ46" s="220">
        <v>13.5</v>
      </c>
      <c r="BR46" s="220">
        <v>16.88</v>
      </c>
      <c r="BS46" s="286">
        <f t="shared" si="0"/>
        <v>0.3502222222222222</v>
      </c>
      <c r="BT46" s="82">
        <f t="shared" si="44"/>
        <v>13.2975</v>
      </c>
      <c r="BU46" s="82">
        <f t="shared" si="44"/>
        <v>16.6268</v>
      </c>
      <c r="BV46" s="16">
        <f t="shared" si="45"/>
        <v>0.32996888888888876</v>
      </c>
      <c r="BX46" s="84">
        <v>9</v>
      </c>
      <c r="BY46" s="84">
        <v>11</v>
      </c>
      <c r="BZ46" s="221">
        <v>12.51</v>
      </c>
      <c r="CA46" s="221">
        <v>15.29</v>
      </c>
      <c r="CB46" s="207">
        <f t="shared" si="1"/>
        <v>0.3899999999999999</v>
      </c>
      <c r="CC46" s="84">
        <f t="shared" si="35"/>
        <v>12.3849</v>
      </c>
      <c r="CD46" s="84">
        <f t="shared" si="35"/>
        <v>15.137099999999998</v>
      </c>
      <c r="CE46" s="16">
        <f t="shared" si="36"/>
        <v>0.3760999999999999</v>
      </c>
      <c r="CG46" s="258">
        <v>9.5</v>
      </c>
      <c r="CH46" s="258">
        <v>11</v>
      </c>
      <c r="CI46" s="222">
        <v>13.015</v>
      </c>
      <c r="CJ46" s="222">
        <v>15.07</v>
      </c>
      <c r="CK46" s="207">
        <f t="shared" si="24"/>
        <v>0.3700000000000001</v>
      </c>
      <c r="CL46" s="85">
        <f t="shared" si="37"/>
        <v>12.819775</v>
      </c>
      <c r="CM46" s="85">
        <f t="shared" si="37"/>
        <v>14.84395</v>
      </c>
      <c r="CN46" s="16">
        <f t="shared" si="38"/>
        <v>0.34945000000000004</v>
      </c>
      <c r="CP46" s="208">
        <v>10.186</v>
      </c>
      <c r="CQ46" s="208">
        <v>15.122499999999999</v>
      </c>
      <c r="CR46" s="208">
        <v>14.260399999999999</v>
      </c>
      <c r="CS46" s="208">
        <v>21.171499999999998</v>
      </c>
      <c r="CT46" s="207">
        <v>0.4</v>
      </c>
      <c r="CV46" s="87">
        <v>9</v>
      </c>
      <c r="CW46" s="87">
        <v>12</v>
      </c>
      <c r="CX46" s="87">
        <f t="shared" si="50"/>
        <v>11.88</v>
      </c>
      <c r="CY46" s="87">
        <f t="shared" si="50"/>
        <v>15.84</v>
      </c>
      <c r="CZ46" s="16">
        <f t="shared" si="46"/>
        <v>0.31999999999999984</v>
      </c>
      <c r="DA46" s="87">
        <f t="shared" si="47"/>
        <v>11.286000000000001</v>
      </c>
      <c r="DB46" s="87">
        <f t="shared" si="47"/>
        <v>15.048</v>
      </c>
      <c r="DC46" s="16">
        <f t="shared" si="48"/>
        <v>0.2540000000000002</v>
      </c>
    </row>
    <row r="47" spans="1:107" ht="14.25">
      <c r="A47" s="6" t="s">
        <v>357</v>
      </c>
      <c r="B47" s="67"/>
      <c r="C47" s="67"/>
      <c r="D47" s="67"/>
      <c r="E47" s="67"/>
      <c r="F47" s="16"/>
      <c r="H47" s="70">
        <v>20</v>
      </c>
      <c r="I47" s="70">
        <v>30</v>
      </c>
      <c r="J47" s="209">
        <f t="shared" si="49"/>
        <v>26.8</v>
      </c>
      <c r="K47" s="209">
        <f t="shared" si="49"/>
        <v>40.2</v>
      </c>
      <c r="L47" s="207">
        <f>((J47+K47)/(H47+I47)-1)</f>
        <v>0.3400000000000001</v>
      </c>
      <c r="M47" s="70">
        <f t="shared" si="39"/>
        <v>26.398</v>
      </c>
      <c r="N47" s="70">
        <f t="shared" si="39"/>
        <v>39.597</v>
      </c>
      <c r="O47" s="16">
        <f t="shared" si="40"/>
        <v>0.3199000000000001</v>
      </c>
      <c r="Q47" s="69">
        <v>25</v>
      </c>
      <c r="R47" s="69">
        <v>40</v>
      </c>
      <c r="S47" s="214">
        <v>33.75</v>
      </c>
      <c r="T47" s="214">
        <v>54</v>
      </c>
      <c r="U47" s="207">
        <v>0.3495</v>
      </c>
      <c r="V47" s="69">
        <f t="shared" si="29"/>
        <v>33.4875</v>
      </c>
      <c r="W47" s="69">
        <f t="shared" si="30"/>
        <v>53.58</v>
      </c>
      <c r="X47" s="16">
        <v>0.3395</v>
      </c>
      <c r="Z47" s="215">
        <v>14</v>
      </c>
      <c r="AA47" s="215">
        <v>19</v>
      </c>
      <c r="AB47" s="215">
        <v>18.76</v>
      </c>
      <c r="AC47" s="215">
        <v>25.65</v>
      </c>
      <c r="AD47" s="207">
        <v>0.3616</v>
      </c>
      <c r="AE47" s="257">
        <v>14</v>
      </c>
      <c r="AF47" s="257">
        <v>19</v>
      </c>
      <c r="AG47" s="215">
        <f t="shared" si="31"/>
        <v>19.0624</v>
      </c>
      <c r="AH47" s="215">
        <v>25.65</v>
      </c>
      <c r="AI47" s="207">
        <f t="shared" si="32"/>
        <v>0.3549212121212122</v>
      </c>
      <c r="AJ47" s="72">
        <f t="shared" si="33"/>
        <v>18.109280000000002</v>
      </c>
      <c r="AK47" s="72">
        <f t="shared" si="33"/>
        <v>24.3675</v>
      </c>
      <c r="AL47" s="16">
        <f t="shared" si="34"/>
        <v>0.2871751515151517</v>
      </c>
      <c r="AN47" s="78">
        <v>14.5</v>
      </c>
      <c r="AO47" s="78">
        <v>16.5</v>
      </c>
      <c r="AP47" s="217">
        <v>19.72</v>
      </c>
      <c r="AQ47" s="217">
        <v>22.44</v>
      </c>
      <c r="AR47" s="207">
        <v>0.36</v>
      </c>
      <c r="AS47" s="78">
        <f t="shared" si="51"/>
        <v>19.227</v>
      </c>
      <c r="AT47" s="78">
        <f t="shared" si="51"/>
        <v>21.879</v>
      </c>
      <c r="AU47" s="16">
        <f t="shared" si="41"/>
        <v>0.32600000000000007</v>
      </c>
      <c r="AW47" s="377" t="s">
        <v>387</v>
      </c>
      <c r="AX47" s="378"/>
      <c r="AY47" s="378"/>
      <c r="AZ47" s="378"/>
      <c r="BA47" s="378"/>
      <c r="BB47" s="378"/>
      <c r="BC47" s="378"/>
      <c r="BD47" s="379"/>
      <c r="BF47" s="380" t="s">
        <v>387</v>
      </c>
      <c r="BG47" s="381"/>
      <c r="BH47" s="381"/>
      <c r="BI47" s="381"/>
      <c r="BJ47" s="381"/>
      <c r="BK47" s="381"/>
      <c r="BL47" s="381"/>
      <c r="BM47" s="382"/>
      <c r="BO47" s="82">
        <v>16</v>
      </c>
      <c r="BP47" s="82">
        <v>20</v>
      </c>
      <c r="BQ47" s="220">
        <v>22.5</v>
      </c>
      <c r="BR47" s="220">
        <v>28</v>
      </c>
      <c r="BS47" s="286">
        <f t="shared" si="0"/>
        <v>0.4027777777777777</v>
      </c>
      <c r="BT47" s="82">
        <f t="shared" si="44"/>
        <v>22.1625</v>
      </c>
      <c r="BU47" s="82">
        <f t="shared" si="44"/>
        <v>27.58</v>
      </c>
      <c r="BV47" s="16">
        <f t="shared" si="45"/>
        <v>0.38173611111111105</v>
      </c>
      <c r="BX47" s="386" t="s">
        <v>387</v>
      </c>
      <c r="BY47" s="387"/>
      <c r="BZ47" s="387"/>
      <c r="CA47" s="387"/>
      <c r="CB47" s="387"/>
      <c r="CC47" s="387"/>
      <c r="CD47" s="387"/>
      <c r="CE47" s="388"/>
      <c r="CG47" s="258">
        <v>15.5</v>
      </c>
      <c r="CH47" s="258">
        <v>22</v>
      </c>
      <c r="CI47" s="222">
        <v>21</v>
      </c>
      <c r="CJ47" s="222">
        <v>30.49</v>
      </c>
      <c r="CK47" s="207">
        <f t="shared" si="24"/>
        <v>0.37306666666666644</v>
      </c>
      <c r="CL47" s="85">
        <f t="shared" si="37"/>
        <v>20.685</v>
      </c>
      <c r="CM47" s="85">
        <f t="shared" si="37"/>
        <v>30.032649999999997</v>
      </c>
      <c r="CN47" s="16">
        <f t="shared" si="38"/>
        <v>0.3524706666666664</v>
      </c>
      <c r="CP47" s="208">
        <v>12.5</v>
      </c>
      <c r="CQ47" s="208">
        <v>24.8</v>
      </c>
      <c r="CR47" s="208">
        <v>18.13</v>
      </c>
      <c r="CS47" s="208">
        <v>35.96</v>
      </c>
      <c r="CT47" s="207">
        <v>0.4</v>
      </c>
      <c r="CV47" s="87">
        <v>21.49</v>
      </c>
      <c r="CW47" s="87">
        <v>28.3</v>
      </c>
      <c r="CX47" s="87">
        <v>31.5</v>
      </c>
      <c r="CY47" s="87">
        <v>38.3</v>
      </c>
      <c r="CZ47" s="16">
        <f t="shared" si="46"/>
        <v>0.4018879293030728</v>
      </c>
      <c r="DA47" s="87">
        <f t="shared" si="47"/>
        <v>29.925</v>
      </c>
      <c r="DB47" s="87">
        <f t="shared" si="47"/>
        <v>36.385</v>
      </c>
      <c r="DC47" s="16">
        <f t="shared" si="48"/>
        <v>0.33179353283791935</v>
      </c>
    </row>
    <row r="48" spans="1:107" ht="14.25">
      <c r="A48" s="3" t="s">
        <v>91</v>
      </c>
      <c r="B48" s="67"/>
      <c r="C48" s="67"/>
      <c r="D48" s="67"/>
      <c r="E48" s="67"/>
      <c r="F48" s="16"/>
      <c r="H48" s="70">
        <v>9</v>
      </c>
      <c r="I48" s="70">
        <v>12</v>
      </c>
      <c r="J48" s="209">
        <f t="shared" si="49"/>
        <v>12.06</v>
      </c>
      <c r="K48" s="209">
        <f t="shared" si="49"/>
        <v>16.080000000000002</v>
      </c>
      <c r="L48" s="207">
        <v>0.34</v>
      </c>
      <c r="M48" s="70">
        <f t="shared" si="39"/>
        <v>11.879100000000001</v>
      </c>
      <c r="N48" s="70">
        <f t="shared" si="39"/>
        <v>15.838800000000003</v>
      </c>
      <c r="O48" s="16">
        <f t="shared" si="40"/>
        <v>0.3199000000000001</v>
      </c>
      <c r="Q48" s="69">
        <v>8.5</v>
      </c>
      <c r="R48" s="69">
        <v>12.5</v>
      </c>
      <c r="S48" s="214">
        <v>11.47</v>
      </c>
      <c r="T48" s="214">
        <v>16.87</v>
      </c>
      <c r="U48" s="207">
        <v>0.3495</v>
      </c>
      <c r="V48" s="69">
        <f t="shared" si="29"/>
        <v>11.38575</v>
      </c>
      <c r="W48" s="69">
        <f t="shared" si="30"/>
        <v>16.74375</v>
      </c>
      <c r="X48" s="16">
        <v>0.3395</v>
      </c>
      <c r="Z48" s="215">
        <v>20.1365</v>
      </c>
      <c r="AA48" s="215">
        <v>26.702999999999996</v>
      </c>
      <c r="AB48" s="215">
        <v>27.249107007989906</v>
      </c>
      <c r="AC48" s="215">
        <v>35.96093060555088</v>
      </c>
      <c r="AD48" s="207">
        <v>0.3495</v>
      </c>
      <c r="AE48" s="257">
        <v>10</v>
      </c>
      <c r="AF48" s="257">
        <v>26.702999999999996</v>
      </c>
      <c r="AG48" s="215">
        <f t="shared" si="31"/>
        <v>13.495</v>
      </c>
      <c r="AH48" s="215">
        <v>35.96093060555088</v>
      </c>
      <c r="AI48" s="207">
        <f t="shared" si="32"/>
        <v>0.3474628941925968</v>
      </c>
      <c r="AJ48" s="72">
        <f t="shared" si="33"/>
        <v>12.82025</v>
      </c>
      <c r="AK48" s="72">
        <f t="shared" si="33"/>
        <v>34.16288407527333</v>
      </c>
      <c r="AL48" s="16">
        <f t="shared" si="34"/>
        <v>0.28008974948296705</v>
      </c>
      <c r="AN48" s="78">
        <v>9.5</v>
      </c>
      <c r="AO48" s="78">
        <v>10.5</v>
      </c>
      <c r="AP48" s="217">
        <v>12.92</v>
      </c>
      <c r="AQ48" s="217">
        <v>14.28</v>
      </c>
      <c r="AR48" s="207">
        <v>0.36</v>
      </c>
      <c r="AS48" s="78">
        <f t="shared" si="51"/>
        <v>12.597</v>
      </c>
      <c r="AT48" s="78">
        <f t="shared" si="51"/>
        <v>13.923</v>
      </c>
      <c r="AU48" s="16">
        <f t="shared" si="41"/>
        <v>0.32600000000000007</v>
      </c>
      <c r="AW48" s="377" t="s">
        <v>387</v>
      </c>
      <c r="AX48" s="378"/>
      <c r="AY48" s="378"/>
      <c r="AZ48" s="378"/>
      <c r="BA48" s="378"/>
      <c r="BB48" s="378"/>
      <c r="BC48" s="378"/>
      <c r="BD48" s="379"/>
      <c r="BF48" s="80">
        <v>9.5</v>
      </c>
      <c r="BG48" s="80">
        <v>12.5</v>
      </c>
      <c r="BH48" s="219">
        <v>12.83</v>
      </c>
      <c r="BI48" s="219">
        <v>16.88</v>
      </c>
      <c r="BJ48" s="207">
        <v>0.35</v>
      </c>
      <c r="BK48" s="80">
        <f t="shared" si="42"/>
        <v>12.50925</v>
      </c>
      <c r="BL48" s="80">
        <f t="shared" si="42"/>
        <v>16.458</v>
      </c>
      <c r="BM48" s="16">
        <f t="shared" si="43"/>
        <v>0.31669318181818173</v>
      </c>
      <c r="BO48" s="82">
        <v>10</v>
      </c>
      <c r="BP48" s="82">
        <v>12.5</v>
      </c>
      <c r="BQ48" s="220">
        <v>13.5</v>
      </c>
      <c r="BR48" s="220">
        <v>16.88</v>
      </c>
      <c r="BS48" s="286">
        <f t="shared" si="0"/>
        <v>0.3502222222222222</v>
      </c>
      <c r="BT48" s="82">
        <f t="shared" si="44"/>
        <v>13.2975</v>
      </c>
      <c r="BU48" s="82">
        <f t="shared" si="44"/>
        <v>16.6268</v>
      </c>
      <c r="BV48" s="16">
        <f t="shared" si="45"/>
        <v>0.32996888888888876</v>
      </c>
      <c r="BX48" s="84">
        <v>9</v>
      </c>
      <c r="BY48" s="84">
        <v>11.5</v>
      </c>
      <c r="BZ48" s="221">
        <v>12.51</v>
      </c>
      <c r="CA48" s="221">
        <v>15.99</v>
      </c>
      <c r="CB48" s="207">
        <f t="shared" si="1"/>
        <v>0.3902439024390243</v>
      </c>
      <c r="CC48" s="84">
        <f t="shared" si="35"/>
        <v>12.3849</v>
      </c>
      <c r="CD48" s="84">
        <f t="shared" si="35"/>
        <v>15.8301</v>
      </c>
      <c r="CE48" s="16">
        <f t="shared" si="36"/>
        <v>0.37634146341463404</v>
      </c>
      <c r="CG48" s="258">
        <v>9.5</v>
      </c>
      <c r="CH48" s="258">
        <v>10.5</v>
      </c>
      <c r="CI48" s="222">
        <v>13.015</v>
      </c>
      <c r="CJ48" s="222">
        <v>14.385000000000002</v>
      </c>
      <c r="CK48" s="207">
        <f t="shared" si="24"/>
        <v>0.3700000000000001</v>
      </c>
      <c r="CL48" s="85">
        <f t="shared" si="37"/>
        <v>12.819775</v>
      </c>
      <c r="CM48" s="85">
        <f t="shared" si="37"/>
        <v>14.169225</v>
      </c>
      <c r="CN48" s="16">
        <f t="shared" si="38"/>
        <v>0.34945000000000004</v>
      </c>
      <c r="CP48" s="208"/>
      <c r="CQ48" s="208"/>
      <c r="CR48" s="208"/>
      <c r="CS48" s="208"/>
      <c r="CT48" s="207"/>
      <c r="CV48" s="87">
        <v>8.5</v>
      </c>
      <c r="CW48" s="87">
        <v>12</v>
      </c>
      <c r="CX48" s="87">
        <f t="shared" si="50"/>
        <v>11.22</v>
      </c>
      <c r="CY48" s="87">
        <f t="shared" si="50"/>
        <v>15.84</v>
      </c>
      <c r="CZ48" s="16">
        <f t="shared" si="46"/>
        <v>0.32000000000000006</v>
      </c>
      <c r="DA48" s="87">
        <f t="shared" si="47"/>
        <v>10.659</v>
      </c>
      <c r="DB48" s="87">
        <f t="shared" si="47"/>
        <v>15.048</v>
      </c>
      <c r="DC48" s="16">
        <f t="shared" si="48"/>
        <v>0.254</v>
      </c>
    </row>
    <row r="49" spans="1:107" ht="14.25">
      <c r="A49" s="3" t="s">
        <v>92</v>
      </c>
      <c r="B49" s="67"/>
      <c r="C49" s="67"/>
      <c r="D49" s="67"/>
      <c r="E49" s="67"/>
      <c r="F49" s="16"/>
      <c r="H49" s="70">
        <v>10</v>
      </c>
      <c r="I49" s="70">
        <v>13</v>
      </c>
      <c r="J49" s="209">
        <f t="shared" si="49"/>
        <v>13.4</v>
      </c>
      <c r="K49" s="209">
        <f t="shared" si="49"/>
        <v>17.42</v>
      </c>
      <c r="L49" s="207">
        <v>0.34</v>
      </c>
      <c r="M49" s="70">
        <f t="shared" si="39"/>
        <v>13.199</v>
      </c>
      <c r="N49" s="70">
        <f t="shared" si="39"/>
        <v>17.158700000000003</v>
      </c>
      <c r="O49" s="16">
        <f t="shared" si="40"/>
        <v>0.3199000000000001</v>
      </c>
      <c r="Q49" s="69">
        <v>9</v>
      </c>
      <c r="R49" s="69">
        <v>14</v>
      </c>
      <c r="S49" s="214">
        <v>12.15</v>
      </c>
      <c r="T49" s="214">
        <v>18.89</v>
      </c>
      <c r="U49" s="207">
        <v>0.3496</v>
      </c>
      <c r="V49" s="69">
        <f t="shared" si="29"/>
        <v>12.0555</v>
      </c>
      <c r="W49" s="69">
        <f t="shared" si="30"/>
        <v>18.753</v>
      </c>
      <c r="X49" s="16">
        <v>0.3395</v>
      </c>
      <c r="Z49" s="215">
        <v>20.504499999999997</v>
      </c>
      <c r="AA49" s="215">
        <v>29.095</v>
      </c>
      <c r="AB49" s="215">
        <v>27.73733530067283</v>
      </c>
      <c r="AC49" s="215">
        <v>39.1344145079899</v>
      </c>
      <c r="AD49" s="207">
        <v>0.3482</v>
      </c>
      <c r="AE49" s="257">
        <v>11</v>
      </c>
      <c r="AF49" s="257">
        <v>29.095</v>
      </c>
      <c r="AG49" s="215">
        <f t="shared" si="31"/>
        <v>14.8302</v>
      </c>
      <c r="AH49" s="215">
        <v>39.1344145079899</v>
      </c>
      <c r="AI49" s="207">
        <f t="shared" si="32"/>
        <v>0.34591880553659804</v>
      </c>
      <c r="AJ49" s="72">
        <f t="shared" si="33"/>
        <v>14.08869</v>
      </c>
      <c r="AK49" s="72">
        <f t="shared" si="33"/>
        <v>37.17769378259041</v>
      </c>
      <c r="AL49" s="16">
        <f t="shared" si="34"/>
        <v>0.2786228652597684</v>
      </c>
      <c r="AN49" s="78">
        <v>10</v>
      </c>
      <c r="AO49" s="78">
        <v>13</v>
      </c>
      <c r="AP49" s="217">
        <v>13.6</v>
      </c>
      <c r="AQ49" s="217">
        <v>17.68</v>
      </c>
      <c r="AR49" s="207">
        <v>0.36</v>
      </c>
      <c r="AS49" s="78">
        <f t="shared" si="51"/>
        <v>13.26</v>
      </c>
      <c r="AT49" s="78">
        <f t="shared" si="51"/>
        <v>17.238</v>
      </c>
      <c r="AU49" s="16">
        <f t="shared" si="41"/>
        <v>0.32599999999999985</v>
      </c>
      <c r="AW49" s="377" t="s">
        <v>387</v>
      </c>
      <c r="AX49" s="378"/>
      <c r="AY49" s="378"/>
      <c r="AZ49" s="378"/>
      <c r="BA49" s="378"/>
      <c r="BB49" s="378"/>
      <c r="BC49" s="378"/>
      <c r="BD49" s="379"/>
      <c r="BF49" s="80">
        <v>11.21</v>
      </c>
      <c r="BG49" s="80">
        <v>15.21</v>
      </c>
      <c r="BH49" s="219">
        <v>15.13</v>
      </c>
      <c r="BI49" s="219">
        <v>20.53</v>
      </c>
      <c r="BJ49" s="207">
        <v>0.35</v>
      </c>
      <c r="BK49" s="80">
        <f t="shared" si="42"/>
        <v>14.751750000000001</v>
      </c>
      <c r="BL49" s="80">
        <f t="shared" si="42"/>
        <v>20.016750000000002</v>
      </c>
      <c r="BM49" s="16">
        <f t="shared" si="43"/>
        <v>0.31599167297501896</v>
      </c>
      <c r="BO49" s="82">
        <v>12.5</v>
      </c>
      <c r="BP49" s="82">
        <v>15</v>
      </c>
      <c r="BQ49" s="220">
        <v>16.88</v>
      </c>
      <c r="BR49" s="220">
        <v>20.25</v>
      </c>
      <c r="BS49" s="286">
        <f t="shared" si="0"/>
        <v>0.3501818181818179</v>
      </c>
      <c r="BT49" s="82">
        <f t="shared" si="44"/>
        <v>16.6268</v>
      </c>
      <c r="BU49" s="82">
        <f t="shared" si="44"/>
        <v>19.94625</v>
      </c>
      <c r="BV49" s="16">
        <f t="shared" si="45"/>
        <v>0.3299290909090906</v>
      </c>
      <c r="BX49" s="84">
        <v>10.9</v>
      </c>
      <c r="BY49" s="84">
        <v>16.5</v>
      </c>
      <c r="BZ49" s="221">
        <v>15.15</v>
      </c>
      <c r="CA49" s="221">
        <v>22.94</v>
      </c>
      <c r="CB49" s="207">
        <f t="shared" si="1"/>
        <v>0.39014598540145995</v>
      </c>
      <c r="CC49" s="84">
        <f t="shared" si="35"/>
        <v>14.9985</v>
      </c>
      <c r="CD49" s="84">
        <f t="shared" si="35"/>
        <v>22.710600000000003</v>
      </c>
      <c r="CE49" s="16">
        <f t="shared" si="36"/>
        <v>0.3762445255474456</v>
      </c>
      <c r="CG49" s="258">
        <v>11</v>
      </c>
      <c r="CH49" s="258">
        <v>13.7</v>
      </c>
      <c r="CI49" s="222">
        <v>15.07</v>
      </c>
      <c r="CJ49" s="222">
        <v>18.769000000000002</v>
      </c>
      <c r="CK49" s="207">
        <f t="shared" si="24"/>
        <v>0.3699999999999999</v>
      </c>
      <c r="CL49" s="85">
        <f t="shared" si="37"/>
        <v>14.84395</v>
      </c>
      <c r="CM49" s="85">
        <f t="shared" si="37"/>
        <v>18.487465</v>
      </c>
      <c r="CN49" s="16">
        <f t="shared" si="38"/>
        <v>0.34945000000000004</v>
      </c>
      <c r="CP49" s="208"/>
      <c r="CQ49" s="208"/>
      <c r="CR49" s="208"/>
      <c r="CS49" s="208"/>
      <c r="CT49" s="207"/>
      <c r="CV49" s="87">
        <v>10</v>
      </c>
      <c r="CW49" s="87">
        <v>13</v>
      </c>
      <c r="CX49" s="87">
        <f t="shared" si="50"/>
        <v>13.200000000000001</v>
      </c>
      <c r="CY49" s="87">
        <f t="shared" si="50"/>
        <v>17.16</v>
      </c>
      <c r="CZ49" s="16">
        <f t="shared" si="46"/>
        <v>0.32000000000000006</v>
      </c>
      <c r="DA49" s="87">
        <f t="shared" si="47"/>
        <v>12.540000000000001</v>
      </c>
      <c r="DB49" s="87">
        <f t="shared" si="47"/>
        <v>16.302</v>
      </c>
      <c r="DC49" s="16">
        <f t="shared" si="48"/>
        <v>0.254</v>
      </c>
    </row>
    <row r="50" spans="1:107" ht="14.25">
      <c r="A50" s="6" t="s">
        <v>372</v>
      </c>
      <c r="B50" s="67"/>
      <c r="C50" s="67"/>
      <c r="D50" s="67"/>
      <c r="E50" s="67"/>
      <c r="F50" s="16"/>
      <c r="H50" s="70">
        <v>15</v>
      </c>
      <c r="I50" s="70">
        <v>20</v>
      </c>
      <c r="J50" s="209">
        <f t="shared" si="49"/>
        <v>20.1</v>
      </c>
      <c r="K50" s="209">
        <f t="shared" si="49"/>
        <v>26.8</v>
      </c>
      <c r="L50" s="207">
        <f>((J50+K50)/(H50+I50)-1)</f>
        <v>0.3400000000000001</v>
      </c>
      <c r="M50" s="70">
        <f t="shared" si="39"/>
        <v>19.7985</v>
      </c>
      <c r="N50" s="70">
        <f t="shared" si="39"/>
        <v>26.398</v>
      </c>
      <c r="O50" s="16">
        <f t="shared" si="40"/>
        <v>0.3199000000000001</v>
      </c>
      <c r="Q50" s="69">
        <v>24.25</v>
      </c>
      <c r="R50" s="69">
        <v>42.5</v>
      </c>
      <c r="S50" s="214">
        <v>32.74</v>
      </c>
      <c r="T50" s="214">
        <v>57.38</v>
      </c>
      <c r="U50" s="207">
        <f>((S50+T50)/(Q50+R50)-1)</f>
        <v>0.35011235955056197</v>
      </c>
      <c r="V50" s="69">
        <f t="shared" si="29"/>
        <v>32.482875</v>
      </c>
      <c r="W50" s="69">
        <f t="shared" si="30"/>
        <v>56.92875</v>
      </c>
      <c r="X50" s="16">
        <v>0.3395</v>
      </c>
      <c r="Z50" s="215">
        <v>14</v>
      </c>
      <c r="AA50" s="215">
        <v>19</v>
      </c>
      <c r="AB50" s="215">
        <v>18.76</v>
      </c>
      <c r="AC50" s="215">
        <v>25.46</v>
      </c>
      <c r="AD50" s="207">
        <v>0.3482</v>
      </c>
      <c r="AE50" s="257">
        <v>14</v>
      </c>
      <c r="AF50" s="257">
        <v>19</v>
      </c>
      <c r="AG50" s="215">
        <f t="shared" si="31"/>
        <v>18.8748</v>
      </c>
      <c r="AH50" s="215">
        <v>25.46</v>
      </c>
      <c r="AI50" s="207">
        <f t="shared" si="32"/>
        <v>0.34347878787878794</v>
      </c>
      <c r="AJ50" s="72">
        <f t="shared" si="33"/>
        <v>17.931060000000002</v>
      </c>
      <c r="AK50" s="72">
        <f t="shared" si="33"/>
        <v>24.187</v>
      </c>
      <c r="AL50" s="16">
        <f t="shared" si="34"/>
        <v>0.2763048484848485</v>
      </c>
      <c r="AN50" s="78">
        <v>14</v>
      </c>
      <c r="AO50" s="78">
        <v>18</v>
      </c>
      <c r="AP50" s="217">
        <v>19.04</v>
      </c>
      <c r="AQ50" s="217">
        <v>24.48</v>
      </c>
      <c r="AR50" s="207">
        <f>((AP50+AQ50)/(AN50+AO50)-1)</f>
        <v>0.3599999999999999</v>
      </c>
      <c r="AS50" s="78">
        <f t="shared" si="51"/>
        <v>18.564</v>
      </c>
      <c r="AT50" s="78">
        <f t="shared" si="51"/>
        <v>23.868000000000002</v>
      </c>
      <c r="AU50" s="16">
        <f t="shared" si="41"/>
        <v>0.32600000000000007</v>
      </c>
      <c r="AW50" s="377" t="s">
        <v>387</v>
      </c>
      <c r="AX50" s="378"/>
      <c r="AY50" s="378"/>
      <c r="AZ50" s="378"/>
      <c r="BA50" s="378"/>
      <c r="BB50" s="378"/>
      <c r="BC50" s="378"/>
      <c r="BD50" s="379"/>
      <c r="BF50" s="380" t="s">
        <v>387</v>
      </c>
      <c r="BG50" s="381"/>
      <c r="BH50" s="381"/>
      <c r="BI50" s="381"/>
      <c r="BJ50" s="381"/>
      <c r="BK50" s="381"/>
      <c r="BL50" s="381"/>
      <c r="BM50" s="382"/>
      <c r="BO50" s="392" t="s">
        <v>387</v>
      </c>
      <c r="BP50" s="393"/>
      <c r="BQ50" s="393"/>
      <c r="BR50" s="393"/>
      <c r="BS50" s="393"/>
      <c r="BT50" s="393"/>
      <c r="BU50" s="393"/>
      <c r="BV50" s="394"/>
      <c r="BX50" s="84">
        <v>14.5</v>
      </c>
      <c r="BY50" s="84">
        <v>22.55</v>
      </c>
      <c r="BZ50" s="221">
        <v>20.3</v>
      </c>
      <c r="CA50" s="221">
        <v>31.57</v>
      </c>
      <c r="CB50" s="207">
        <f t="shared" si="1"/>
        <v>0.40000000000000013</v>
      </c>
      <c r="CC50" s="84">
        <f t="shared" si="35"/>
        <v>20.097</v>
      </c>
      <c r="CD50" s="84">
        <f t="shared" si="35"/>
        <v>31.2543</v>
      </c>
      <c r="CE50" s="16">
        <f t="shared" si="36"/>
        <v>0.3860000000000001</v>
      </c>
      <c r="CG50" s="258">
        <v>16.75</v>
      </c>
      <c r="CH50" s="258">
        <v>20.1</v>
      </c>
      <c r="CI50" s="222">
        <v>22.7</v>
      </c>
      <c r="CJ50" s="222">
        <v>27.24</v>
      </c>
      <c r="CK50" s="207">
        <f t="shared" si="24"/>
        <v>0.3552238805970147</v>
      </c>
      <c r="CL50" s="85">
        <f t="shared" si="37"/>
        <v>22.3595</v>
      </c>
      <c r="CM50" s="85">
        <f t="shared" si="37"/>
        <v>26.8314</v>
      </c>
      <c r="CN50" s="16">
        <f t="shared" si="38"/>
        <v>0.33489552238805964</v>
      </c>
      <c r="CP50" s="208"/>
      <c r="CQ50" s="208"/>
      <c r="CR50" s="208"/>
      <c r="CS50" s="208"/>
      <c r="CT50" s="207"/>
      <c r="CV50" s="87">
        <v>17</v>
      </c>
      <c r="CW50" s="87">
        <v>19</v>
      </c>
      <c r="CX50" s="87">
        <f t="shared" si="50"/>
        <v>22.44</v>
      </c>
      <c r="CY50" s="87">
        <f t="shared" si="50"/>
        <v>25.080000000000002</v>
      </c>
      <c r="CZ50" s="16">
        <f t="shared" si="46"/>
        <v>0.32000000000000006</v>
      </c>
      <c r="DA50" s="87">
        <f t="shared" si="47"/>
        <v>21.318</v>
      </c>
      <c r="DB50" s="87">
        <f t="shared" si="47"/>
        <v>23.826</v>
      </c>
      <c r="DC50" s="16">
        <f t="shared" si="48"/>
        <v>0.2540000000000002</v>
      </c>
    </row>
    <row r="51" spans="1:107" ht="14.25">
      <c r="A51" s="6" t="s">
        <v>368</v>
      </c>
      <c r="B51" s="67"/>
      <c r="C51" s="67"/>
      <c r="D51" s="67"/>
      <c r="E51" s="67"/>
      <c r="F51" s="16"/>
      <c r="H51" s="411" t="s">
        <v>387</v>
      </c>
      <c r="I51" s="412"/>
      <c r="J51" s="412"/>
      <c r="K51" s="412"/>
      <c r="L51" s="412"/>
      <c r="M51" s="412"/>
      <c r="N51" s="412"/>
      <c r="O51" s="413"/>
      <c r="Q51" s="69">
        <v>28</v>
      </c>
      <c r="R51" s="69">
        <v>40</v>
      </c>
      <c r="S51" s="214">
        <v>42.2</v>
      </c>
      <c r="T51" s="214">
        <v>56</v>
      </c>
      <c r="U51" s="207">
        <v>0.3495</v>
      </c>
      <c r="V51" s="69">
        <f t="shared" si="29"/>
        <v>37.506</v>
      </c>
      <c r="W51" s="69">
        <f t="shared" si="30"/>
        <v>53.58</v>
      </c>
      <c r="X51" s="16">
        <v>0.3395</v>
      </c>
      <c r="Z51" s="425" t="s">
        <v>387</v>
      </c>
      <c r="AA51" s="426"/>
      <c r="AB51" s="426"/>
      <c r="AC51" s="426"/>
      <c r="AD51" s="426"/>
      <c r="AE51" s="426"/>
      <c r="AF51" s="426"/>
      <c r="AG51" s="426"/>
      <c r="AH51" s="426"/>
      <c r="AI51" s="426"/>
      <c r="AJ51" s="279"/>
      <c r="AK51" s="279"/>
      <c r="AL51" s="256"/>
      <c r="AN51" s="383" t="s">
        <v>387</v>
      </c>
      <c r="AO51" s="384"/>
      <c r="AP51" s="384"/>
      <c r="AQ51" s="384"/>
      <c r="AR51" s="384"/>
      <c r="AS51" s="384"/>
      <c r="AT51" s="384"/>
      <c r="AU51" s="385"/>
      <c r="AW51" s="377" t="s">
        <v>387</v>
      </c>
      <c r="AX51" s="378"/>
      <c r="AY51" s="378"/>
      <c r="AZ51" s="378"/>
      <c r="BA51" s="378"/>
      <c r="BB51" s="378"/>
      <c r="BC51" s="378"/>
      <c r="BD51" s="379"/>
      <c r="BF51" s="380" t="s">
        <v>387</v>
      </c>
      <c r="BG51" s="381"/>
      <c r="BH51" s="381"/>
      <c r="BI51" s="381"/>
      <c r="BJ51" s="381"/>
      <c r="BK51" s="381"/>
      <c r="BL51" s="381"/>
      <c r="BM51" s="382"/>
      <c r="BO51" s="392" t="s">
        <v>387</v>
      </c>
      <c r="BP51" s="393"/>
      <c r="BQ51" s="393"/>
      <c r="BR51" s="393"/>
      <c r="BS51" s="393"/>
      <c r="BT51" s="393"/>
      <c r="BU51" s="393"/>
      <c r="BV51" s="394"/>
      <c r="BX51" s="84">
        <v>23.5</v>
      </c>
      <c r="BY51" s="84">
        <v>38</v>
      </c>
      <c r="BZ51" s="221">
        <v>32.9</v>
      </c>
      <c r="CA51" s="221">
        <v>53.2</v>
      </c>
      <c r="CB51" s="207">
        <f>((BZ51+CA51)/(BX51+BY51)-1)</f>
        <v>0.3999999999999999</v>
      </c>
      <c r="CC51" s="84">
        <f t="shared" si="35"/>
        <v>32.571</v>
      </c>
      <c r="CD51" s="84">
        <f t="shared" si="35"/>
        <v>52.668000000000006</v>
      </c>
      <c r="CE51" s="16">
        <f t="shared" si="36"/>
        <v>0.3860000000000001</v>
      </c>
      <c r="CG51" s="258">
        <v>15.45</v>
      </c>
      <c r="CH51" s="258">
        <v>25.1</v>
      </c>
      <c r="CI51" s="222">
        <v>21.17</v>
      </c>
      <c r="CJ51" s="222">
        <v>34.39</v>
      </c>
      <c r="CK51" s="207">
        <f>((CI51+CJ51)/(CG51+CH51)-1)</f>
        <v>0.37016029593094957</v>
      </c>
      <c r="CL51" s="85">
        <f t="shared" si="37"/>
        <v>20.85245</v>
      </c>
      <c r="CM51" s="85">
        <f t="shared" si="37"/>
        <v>33.87415</v>
      </c>
      <c r="CN51" s="16">
        <f t="shared" si="38"/>
        <v>0.34960789149198535</v>
      </c>
      <c r="CP51" s="208"/>
      <c r="CQ51" s="208"/>
      <c r="CR51" s="208"/>
      <c r="CS51" s="208"/>
      <c r="CT51" s="207"/>
      <c r="CV51" s="87">
        <v>32</v>
      </c>
      <c r="CW51" s="87">
        <v>36.37</v>
      </c>
      <c r="CX51" s="87">
        <v>42.24</v>
      </c>
      <c r="CY51" s="87">
        <v>48</v>
      </c>
      <c r="CZ51" s="16">
        <f t="shared" si="46"/>
        <v>0.31987713909609483</v>
      </c>
      <c r="DA51" s="87">
        <f t="shared" si="47"/>
        <v>40.128</v>
      </c>
      <c r="DB51" s="87">
        <f t="shared" si="47"/>
        <v>45.6</v>
      </c>
      <c r="DC51" s="16">
        <f t="shared" si="48"/>
        <v>0.2538832821412902</v>
      </c>
    </row>
    <row r="52" spans="1:107" ht="14.25">
      <c r="A52" s="3" t="s">
        <v>93</v>
      </c>
      <c r="B52" s="67"/>
      <c r="C52" s="67"/>
      <c r="D52" s="67"/>
      <c r="E52" s="67"/>
      <c r="F52" s="16"/>
      <c r="H52" s="70">
        <v>10</v>
      </c>
      <c r="I52" s="70">
        <v>12</v>
      </c>
      <c r="J52" s="209">
        <f t="shared" si="49"/>
        <v>13.4</v>
      </c>
      <c r="K52" s="209">
        <f t="shared" si="49"/>
        <v>16.080000000000002</v>
      </c>
      <c r="L52" s="207">
        <v>0.34</v>
      </c>
      <c r="M52" s="70">
        <f>J52-(J52*0.015)</f>
        <v>13.199</v>
      </c>
      <c r="N52" s="70">
        <f>K52-(K52*0.015)</f>
        <v>15.838800000000003</v>
      </c>
      <c r="O52" s="16">
        <f>(M52+N52)/(H52+I52)-1</f>
        <v>0.3199000000000003</v>
      </c>
      <c r="Q52" s="69">
        <v>11.5</v>
      </c>
      <c r="R52" s="69">
        <v>14</v>
      </c>
      <c r="S52" s="214">
        <v>15.52</v>
      </c>
      <c r="T52" s="214">
        <v>18.89</v>
      </c>
      <c r="U52" s="207">
        <v>0.3494</v>
      </c>
      <c r="V52" s="69">
        <f t="shared" si="29"/>
        <v>15.404250000000001</v>
      </c>
      <c r="W52" s="69">
        <f t="shared" si="30"/>
        <v>18.753</v>
      </c>
      <c r="X52" s="16">
        <v>0.3395</v>
      </c>
      <c r="Z52" s="215">
        <v>23</v>
      </c>
      <c r="AA52" s="215">
        <v>27.599999999999998</v>
      </c>
      <c r="AB52" s="215">
        <v>31.05</v>
      </c>
      <c r="AC52" s="215">
        <v>37.15098706896551</v>
      </c>
      <c r="AD52" s="207">
        <v>0.3478</v>
      </c>
      <c r="AE52" s="257">
        <v>11</v>
      </c>
      <c r="AF52" s="257">
        <v>27.6</v>
      </c>
      <c r="AG52" s="215">
        <f>(AE52*AD52)+AE52</f>
        <v>14.825800000000001</v>
      </c>
      <c r="AH52" s="215">
        <v>37.15098706896551</v>
      </c>
      <c r="AI52" s="207">
        <f>((AG52+AH52)/(AE52+AF52)-1)</f>
        <v>0.34654888779703397</v>
      </c>
      <c r="AJ52" s="72">
        <f>AG52-(AG52*0.05)</f>
        <v>14.084510000000002</v>
      </c>
      <c r="AK52" s="72">
        <f>AH52-(AH52*0.05)</f>
        <v>35.293437715517236</v>
      </c>
      <c r="AL52" s="16">
        <f>(AJ52+AK52)/(AE52+AF52)-1</f>
        <v>0.27922144340718225</v>
      </c>
      <c r="AN52" s="78">
        <v>11</v>
      </c>
      <c r="AO52" s="78">
        <v>12</v>
      </c>
      <c r="AP52" s="217">
        <v>14.96</v>
      </c>
      <c r="AQ52" s="217">
        <v>16.32</v>
      </c>
      <c r="AR52" s="207">
        <v>0.36</v>
      </c>
      <c r="AS52" s="78">
        <f>AP52-(AP52*0.025)</f>
        <v>14.586</v>
      </c>
      <c r="AT52" s="78">
        <f>AQ52-(AQ52*0.025)</f>
        <v>15.912</v>
      </c>
      <c r="AU52" s="16">
        <f t="shared" si="41"/>
        <v>0.32600000000000007</v>
      </c>
      <c r="AW52" s="377" t="s">
        <v>387</v>
      </c>
      <c r="AX52" s="378"/>
      <c r="AY52" s="378"/>
      <c r="AZ52" s="378"/>
      <c r="BA52" s="378"/>
      <c r="BB52" s="378"/>
      <c r="BC52" s="378"/>
      <c r="BD52" s="379"/>
      <c r="BF52" s="80">
        <v>11.5</v>
      </c>
      <c r="BG52" s="80">
        <v>14.3</v>
      </c>
      <c r="BH52" s="219">
        <v>15.53</v>
      </c>
      <c r="BI52" s="219">
        <v>19.31</v>
      </c>
      <c r="BJ52" s="207">
        <v>0.35</v>
      </c>
      <c r="BK52" s="80">
        <f t="shared" si="42"/>
        <v>15.14175</v>
      </c>
      <c r="BL52" s="80">
        <f t="shared" si="42"/>
        <v>18.82725</v>
      </c>
      <c r="BM52" s="16">
        <f t="shared" si="43"/>
        <v>0.31662790697674414</v>
      </c>
      <c r="BO52" s="82">
        <v>11</v>
      </c>
      <c r="BP52" s="82">
        <v>14</v>
      </c>
      <c r="BQ52" s="220">
        <v>14.85</v>
      </c>
      <c r="BR52" s="220">
        <v>18.9</v>
      </c>
      <c r="BS52" s="286">
        <f t="shared" si="0"/>
        <v>0.3500000000000001</v>
      </c>
      <c r="BT52" s="82">
        <f t="shared" si="44"/>
        <v>14.62725</v>
      </c>
      <c r="BU52" s="82">
        <f t="shared" si="44"/>
        <v>18.6165</v>
      </c>
      <c r="BV52" s="16">
        <f t="shared" si="45"/>
        <v>0.32975</v>
      </c>
      <c r="BX52" s="84">
        <v>9.5</v>
      </c>
      <c r="BY52" s="84">
        <v>12</v>
      </c>
      <c r="BZ52" s="221">
        <v>13.21</v>
      </c>
      <c r="CA52" s="221">
        <v>16.68</v>
      </c>
      <c r="CB52" s="207">
        <f t="shared" si="1"/>
        <v>0.39023255813953495</v>
      </c>
      <c r="CC52" s="84">
        <f t="shared" si="35"/>
        <v>13.077900000000001</v>
      </c>
      <c r="CD52" s="84">
        <f t="shared" si="35"/>
        <v>16.5132</v>
      </c>
      <c r="CE52" s="16">
        <f t="shared" si="36"/>
        <v>0.3763302325581397</v>
      </c>
      <c r="CG52" s="258">
        <v>9.25</v>
      </c>
      <c r="CH52" s="258">
        <v>12</v>
      </c>
      <c r="CI52" s="222">
        <v>12.672500000000001</v>
      </c>
      <c r="CJ52" s="222">
        <v>16.44</v>
      </c>
      <c r="CK52" s="207">
        <f t="shared" si="24"/>
        <v>0.3700000000000001</v>
      </c>
      <c r="CL52" s="85">
        <f t="shared" si="37"/>
        <v>12.4824125</v>
      </c>
      <c r="CM52" s="85">
        <f t="shared" si="37"/>
        <v>16.1934</v>
      </c>
      <c r="CN52" s="16">
        <f t="shared" si="38"/>
        <v>0.34945000000000004</v>
      </c>
      <c r="CP52" s="208">
        <v>12.65</v>
      </c>
      <c r="CQ52" s="208">
        <v>19.825999999999997</v>
      </c>
      <c r="CR52" s="208">
        <v>17.71</v>
      </c>
      <c r="CS52" s="208">
        <v>28.747699999999995</v>
      </c>
      <c r="CT52" s="207">
        <v>0.45</v>
      </c>
      <c r="CV52" s="87">
        <v>9</v>
      </c>
      <c r="CW52" s="87">
        <v>12</v>
      </c>
      <c r="CX52" s="87">
        <f t="shared" si="50"/>
        <v>11.88</v>
      </c>
      <c r="CY52" s="87">
        <f t="shared" si="50"/>
        <v>15.84</v>
      </c>
      <c r="CZ52" s="16">
        <f t="shared" si="46"/>
        <v>0.31999999999999984</v>
      </c>
      <c r="DA52" s="87">
        <f t="shared" si="47"/>
        <v>11.286000000000001</v>
      </c>
      <c r="DB52" s="87">
        <f t="shared" si="47"/>
        <v>15.048</v>
      </c>
      <c r="DC52" s="16">
        <f t="shared" si="48"/>
        <v>0.2540000000000002</v>
      </c>
    </row>
    <row r="53" spans="1:107" ht="14.25">
      <c r="A53" s="3" t="s">
        <v>94</v>
      </c>
      <c r="B53" s="67"/>
      <c r="C53" s="67"/>
      <c r="D53" s="67"/>
      <c r="E53" s="67"/>
      <c r="F53" s="16"/>
      <c r="H53" s="70">
        <v>12</v>
      </c>
      <c r="I53" s="70">
        <v>13</v>
      </c>
      <c r="J53" s="209">
        <f t="shared" si="49"/>
        <v>16.080000000000002</v>
      </c>
      <c r="K53" s="209">
        <f t="shared" si="49"/>
        <v>17.42</v>
      </c>
      <c r="L53" s="207">
        <v>0.34</v>
      </c>
      <c r="M53" s="70">
        <f>J53-(J53*0.015)</f>
        <v>15.838800000000003</v>
      </c>
      <c r="N53" s="70">
        <f>K53-(K53*0.015)</f>
        <v>17.158700000000003</v>
      </c>
      <c r="O53" s="16">
        <f>(M53+N53)/(H53+I53)-1</f>
        <v>0.3199000000000001</v>
      </c>
      <c r="Q53" s="69">
        <v>13</v>
      </c>
      <c r="R53" s="69">
        <v>15</v>
      </c>
      <c r="S53" s="214">
        <v>17.54</v>
      </c>
      <c r="T53" s="214">
        <v>20.24</v>
      </c>
      <c r="U53" s="207">
        <v>0.3493</v>
      </c>
      <c r="V53" s="69">
        <f t="shared" si="29"/>
        <v>17.4135</v>
      </c>
      <c r="W53" s="69">
        <f t="shared" si="30"/>
        <v>20.0925</v>
      </c>
      <c r="X53" s="16">
        <v>0.3395</v>
      </c>
      <c r="Z53" s="215">
        <v>28.749999999999996</v>
      </c>
      <c r="AA53" s="215">
        <v>32.199999999999996</v>
      </c>
      <c r="AB53" s="215">
        <v>38.68</v>
      </c>
      <c r="AC53" s="215">
        <v>43.25384072750209</v>
      </c>
      <c r="AD53" s="207">
        <v>0.3443</v>
      </c>
      <c r="AE53" s="257">
        <v>12</v>
      </c>
      <c r="AF53" s="257">
        <v>32.2</v>
      </c>
      <c r="AG53" s="215">
        <f>(AE53*AD53)+AE53</f>
        <v>16.1316</v>
      </c>
      <c r="AH53" s="215">
        <v>43.25384072750209</v>
      </c>
      <c r="AI53" s="207">
        <f>((AG53+AH53)/(AE53+AF53)-1)</f>
        <v>0.34356200740954934</v>
      </c>
      <c r="AJ53" s="72">
        <f>AG53-(AG53*0.05)</f>
        <v>15.325019999999999</v>
      </c>
      <c r="AK53" s="72">
        <f>AH53-(AH53*0.05)</f>
        <v>41.09114869112698</v>
      </c>
      <c r="AL53" s="16">
        <f>(AJ53+AK53)/(AE53+AF53)-1</f>
        <v>0.2763839070390719</v>
      </c>
      <c r="AN53" s="78">
        <v>12</v>
      </c>
      <c r="AO53" s="78">
        <v>13</v>
      </c>
      <c r="AP53" s="217">
        <v>16.32</v>
      </c>
      <c r="AQ53" s="217">
        <v>17.68</v>
      </c>
      <c r="AR53" s="207">
        <v>0.36</v>
      </c>
      <c r="AS53" s="78">
        <f>AP53-(AP53*0.025)</f>
        <v>15.912</v>
      </c>
      <c r="AT53" s="78">
        <f>AQ53-(AQ53*0.025)</f>
        <v>17.238</v>
      </c>
      <c r="AU53" s="16">
        <f t="shared" si="41"/>
        <v>0.32599999999999985</v>
      </c>
      <c r="AW53" s="377" t="s">
        <v>387</v>
      </c>
      <c r="AX53" s="378"/>
      <c r="AY53" s="378"/>
      <c r="AZ53" s="378"/>
      <c r="BA53" s="378"/>
      <c r="BB53" s="378"/>
      <c r="BC53" s="378"/>
      <c r="BD53" s="379"/>
      <c r="BF53" s="80">
        <v>12.12</v>
      </c>
      <c r="BG53" s="80">
        <v>16.32</v>
      </c>
      <c r="BH53" s="219">
        <v>16.36</v>
      </c>
      <c r="BI53" s="219">
        <v>22.03</v>
      </c>
      <c r="BJ53" s="207">
        <v>0.35</v>
      </c>
      <c r="BK53" s="80">
        <f t="shared" si="42"/>
        <v>15.950999999999999</v>
      </c>
      <c r="BL53" s="80">
        <f t="shared" si="42"/>
        <v>21.47925</v>
      </c>
      <c r="BM53" s="16">
        <f t="shared" si="43"/>
        <v>0.3161128691983124</v>
      </c>
      <c r="BO53" s="82">
        <v>12.5</v>
      </c>
      <c r="BP53" s="82">
        <v>14</v>
      </c>
      <c r="BQ53" s="220">
        <v>16.88</v>
      </c>
      <c r="BR53" s="220">
        <v>18.9</v>
      </c>
      <c r="BS53" s="286">
        <f t="shared" si="0"/>
        <v>0.3501886792452831</v>
      </c>
      <c r="BT53" s="82">
        <f t="shared" si="44"/>
        <v>16.6268</v>
      </c>
      <c r="BU53" s="82">
        <f t="shared" si="44"/>
        <v>18.6165</v>
      </c>
      <c r="BV53" s="16">
        <f t="shared" si="45"/>
        <v>0.3299358490566038</v>
      </c>
      <c r="BX53" s="84">
        <v>10.5</v>
      </c>
      <c r="BY53" s="84">
        <v>14</v>
      </c>
      <c r="BZ53" s="221">
        <v>14.6</v>
      </c>
      <c r="CA53" s="221">
        <v>19.46</v>
      </c>
      <c r="CB53" s="207">
        <f t="shared" si="1"/>
        <v>0.3902040816326531</v>
      </c>
      <c r="CC53" s="84">
        <f t="shared" si="35"/>
        <v>14.453999999999999</v>
      </c>
      <c r="CD53" s="84">
        <f t="shared" si="35"/>
        <v>19.2654</v>
      </c>
      <c r="CE53" s="16">
        <f t="shared" si="36"/>
        <v>0.37630204081632646</v>
      </c>
      <c r="CG53" s="258">
        <v>10</v>
      </c>
      <c r="CH53" s="258">
        <v>13</v>
      </c>
      <c r="CI53" s="222">
        <v>13.700000000000001</v>
      </c>
      <c r="CJ53" s="222">
        <v>17.810000000000002</v>
      </c>
      <c r="CK53" s="207">
        <f t="shared" si="24"/>
        <v>0.37000000000000033</v>
      </c>
      <c r="CL53" s="85">
        <f t="shared" si="37"/>
        <v>13.4945</v>
      </c>
      <c r="CM53" s="85">
        <f t="shared" si="37"/>
        <v>17.54285</v>
      </c>
      <c r="CN53" s="16">
        <f t="shared" si="38"/>
        <v>0.34945000000000026</v>
      </c>
      <c r="CP53" s="208">
        <v>13.530000000000001</v>
      </c>
      <c r="CQ53" s="208">
        <v>21.217499999999998</v>
      </c>
      <c r="CR53" s="208">
        <v>18.942</v>
      </c>
      <c r="CS53" s="208">
        <v>30.765374999999995</v>
      </c>
      <c r="CT53" s="207">
        <v>0.45</v>
      </c>
      <c r="CV53" s="87">
        <v>10</v>
      </c>
      <c r="CW53" s="87">
        <v>13</v>
      </c>
      <c r="CX53" s="87">
        <f t="shared" si="50"/>
        <v>13.200000000000001</v>
      </c>
      <c r="CY53" s="87">
        <f t="shared" si="50"/>
        <v>17.16</v>
      </c>
      <c r="CZ53" s="16">
        <f t="shared" si="46"/>
        <v>0.32000000000000006</v>
      </c>
      <c r="DA53" s="87">
        <f t="shared" si="47"/>
        <v>12.540000000000001</v>
      </c>
      <c r="DB53" s="87">
        <f t="shared" si="47"/>
        <v>16.302</v>
      </c>
      <c r="DC53" s="16">
        <f t="shared" si="48"/>
        <v>0.254</v>
      </c>
    </row>
    <row r="54" spans="1:107" ht="14.25">
      <c r="A54" s="4" t="s">
        <v>95</v>
      </c>
      <c r="B54" s="354"/>
      <c r="C54" s="355"/>
      <c r="D54" s="355"/>
      <c r="E54" s="355"/>
      <c r="F54" s="356"/>
      <c r="H54" s="354"/>
      <c r="I54" s="355"/>
      <c r="J54" s="355"/>
      <c r="K54" s="355"/>
      <c r="L54" s="356"/>
      <c r="M54" s="204"/>
      <c r="N54" s="204"/>
      <c r="O54" s="194"/>
      <c r="Q54" s="354"/>
      <c r="R54" s="355"/>
      <c r="S54" s="355"/>
      <c r="T54" s="355"/>
      <c r="U54" s="356"/>
      <c r="V54" s="204"/>
      <c r="W54" s="204"/>
      <c r="X54" s="194"/>
      <c r="Z54" s="424"/>
      <c r="AA54" s="424"/>
      <c r="AB54" s="424"/>
      <c r="AC54" s="424"/>
      <c r="AD54" s="424"/>
      <c r="AE54" s="372"/>
      <c r="AF54" s="372"/>
      <c r="AG54" s="372"/>
      <c r="AH54" s="372"/>
      <c r="AI54" s="372"/>
      <c r="AJ54" s="204"/>
      <c r="AK54" s="204"/>
      <c r="AL54" s="194"/>
      <c r="AN54" s="354"/>
      <c r="AO54" s="355"/>
      <c r="AP54" s="355"/>
      <c r="AQ54" s="355"/>
      <c r="AR54" s="355"/>
      <c r="AS54" s="355"/>
      <c r="AT54" s="355"/>
      <c r="AU54" s="355"/>
      <c r="AW54" s="354"/>
      <c r="AX54" s="355"/>
      <c r="AY54" s="355"/>
      <c r="AZ54" s="355"/>
      <c r="BA54" s="355"/>
      <c r="BB54" s="204"/>
      <c r="BC54" s="204"/>
      <c r="BD54" s="194"/>
      <c r="BF54" s="354"/>
      <c r="BG54" s="355"/>
      <c r="BH54" s="355"/>
      <c r="BI54" s="355"/>
      <c r="BJ54" s="355"/>
      <c r="BK54" s="204"/>
      <c r="BL54" s="204"/>
      <c r="BM54" s="194"/>
      <c r="BO54" s="321"/>
      <c r="BP54" s="322"/>
      <c r="BQ54" s="322"/>
      <c r="BR54" s="322"/>
      <c r="BS54" s="322"/>
      <c r="BT54" s="204"/>
      <c r="BU54" s="204"/>
      <c r="BV54" s="194"/>
      <c r="BX54" s="354"/>
      <c r="BY54" s="355"/>
      <c r="BZ54" s="355"/>
      <c r="CA54" s="355"/>
      <c r="CB54" s="355"/>
      <c r="CC54" s="204"/>
      <c r="CD54" s="204"/>
      <c r="CE54" s="194"/>
      <c r="CG54" s="354"/>
      <c r="CH54" s="355"/>
      <c r="CI54" s="355"/>
      <c r="CJ54" s="355"/>
      <c r="CK54" s="355"/>
      <c r="CL54" s="204"/>
      <c r="CM54" s="204"/>
      <c r="CN54" s="194"/>
      <c r="CP54" s="375"/>
      <c r="CQ54" s="376"/>
      <c r="CR54" s="376"/>
      <c r="CS54" s="376"/>
      <c r="CT54" s="402"/>
      <c r="CV54" s="354"/>
      <c r="CW54" s="355"/>
      <c r="CX54" s="355"/>
      <c r="CY54" s="355"/>
      <c r="CZ54" s="355"/>
      <c r="DA54" s="355"/>
      <c r="DB54" s="355"/>
      <c r="DC54" s="356"/>
    </row>
    <row r="55" spans="1:107" ht="14.25">
      <c r="A55" s="6" t="s">
        <v>96</v>
      </c>
      <c r="B55" s="67"/>
      <c r="C55" s="67"/>
      <c r="D55" s="67"/>
      <c r="E55" s="67"/>
      <c r="F55" s="16"/>
      <c r="H55" s="70">
        <v>14</v>
      </c>
      <c r="I55" s="70">
        <v>16</v>
      </c>
      <c r="J55" s="209">
        <f>H55*1.34</f>
        <v>18.76</v>
      </c>
      <c r="K55" s="209">
        <f>I55*1.34</f>
        <v>21.44</v>
      </c>
      <c r="L55" s="207">
        <v>0.34</v>
      </c>
      <c r="M55" s="70">
        <f>J55-(J55*0.015)</f>
        <v>18.4786</v>
      </c>
      <c r="N55" s="70">
        <f>K55-(K55*0.015)</f>
        <v>21.1184</v>
      </c>
      <c r="O55" s="16">
        <f>(M55+N55)/(H55+I55)-1</f>
        <v>0.3199000000000001</v>
      </c>
      <c r="Q55" s="69">
        <v>13</v>
      </c>
      <c r="R55" s="69">
        <v>16</v>
      </c>
      <c r="S55" s="214">
        <v>17.54</v>
      </c>
      <c r="T55" s="214">
        <v>21.6</v>
      </c>
      <c r="U55" s="207">
        <v>0.3497</v>
      </c>
      <c r="V55" s="69">
        <f>Q55+(Q55*X55)</f>
        <v>17.4135</v>
      </c>
      <c r="W55" s="69">
        <f>R55+(R55*X55)</f>
        <v>21.432000000000002</v>
      </c>
      <c r="X55" s="16">
        <v>0.3395</v>
      </c>
      <c r="Z55" s="215">
        <v>21.84</v>
      </c>
      <c r="AA55" s="215">
        <v>31.64</v>
      </c>
      <c r="AB55" s="216">
        <v>29.51</v>
      </c>
      <c r="AC55" s="215">
        <v>42.50624115433136</v>
      </c>
      <c r="AD55" s="207">
        <v>0.3466</v>
      </c>
      <c r="AE55" s="257">
        <v>14</v>
      </c>
      <c r="AF55" s="257">
        <v>31.64</v>
      </c>
      <c r="AG55" s="215">
        <f>(AE55*AD55)+AE55</f>
        <v>18.8524</v>
      </c>
      <c r="AH55" s="215">
        <v>42.50624115433136</v>
      </c>
      <c r="AI55" s="207">
        <f>((AG55+AH55)/(AE55+AF55)-1)</f>
        <v>0.3444049332675585</v>
      </c>
      <c r="AJ55" s="72">
        <f>AG55-(AG55*0.05)</f>
        <v>17.909779999999998</v>
      </c>
      <c r="AK55" s="72">
        <f>AH55-(AH55*0.05)</f>
        <v>40.38092909661479</v>
      </c>
      <c r="AL55" s="16">
        <f>(AJ55+AK55)/(AE55+AF55)-1</f>
        <v>0.2771846866041803</v>
      </c>
      <c r="AN55" s="78">
        <v>14</v>
      </c>
      <c r="AO55" s="78">
        <v>16</v>
      </c>
      <c r="AP55" s="217">
        <v>19.04</v>
      </c>
      <c r="AQ55" s="217">
        <v>21.76</v>
      </c>
      <c r="AR55" s="207">
        <v>0.36</v>
      </c>
      <c r="AS55" s="78">
        <f>AP55-(AP55*0.025)</f>
        <v>18.564</v>
      </c>
      <c r="AT55" s="78">
        <f>AQ55-(AQ55*0.025)</f>
        <v>21.216</v>
      </c>
      <c r="AU55" s="16">
        <f>(AS55+AT55)/(AN55+AO55)-1</f>
        <v>0.32600000000000007</v>
      </c>
      <c r="AW55" s="377" t="s">
        <v>387</v>
      </c>
      <c r="AX55" s="378"/>
      <c r="AY55" s="378"/>
      <c r="AZ55" s="378"/>
      <c r="BA55" s="378"/>
      <c r="BB55" s="378"/>
      <c r="BC55" s="378"/>
      <c r="BD55" s="379"/>
      <c r="BF55" s="380" t="s">
        <v>387</v>
      </c>
      <c r="BG55" s="381"/>
      <c r="BH55" s="381"/>
      <c r="BI55" s="381"/>
      <c r="BJ55" s="381"/>
      <c r="BK55" s="381"/>
      <c r="BL55" s="381"/>
      <c r="BM55" s="382"/>
      <c r="BO55" s="82">
        <v>16</v>
      </c>
      <c r="BP55" s="82">
        <v>20</v>
      </c>
      <c r="BQ55" s="220">
        <v>21.6</v>
      </c>
      <c r="BR55" s="220">
        <v>27</v>
      </c>
      <c r="BS55" s="286">
        <f t="shared" si="0"/>
        <v>0.3500000000000001</v>
      </c>
      <c r="BT55" s="82">
        <f>BQ55-(BQ55*0.015)</f>
        <v>21.276</v>
      </c>
      <c r="BU55" s="82">
        <f>BR55-(BR55*0.015)</f>
        <v>26.595</v>
      </c>
      <c r="BV55" s="16">
        <f>(BT55+BU55)/(BO55+BP55)-1</f>
        <v>0.32974999999999977</v>
      </c>
      <c r="BX55" s="84">
        <v>14.5</v>
      </c>
      <c r="BY55" s="84">
        <v>22</v>
      </c>
      <c r="BZ55" s="221">
        <v>20.16</v>
      </c>
      <c r="CA55" s="221">
        <v>30.58</v>
      </c>
      <c r="CB55" s="207">
        <f t="shared" si="1"/>
        <v>0.3901369863013697</v>
      </c>
      <c r="CC55" s="84">
        <f>BZ55-(BZ55*0.01)</f>
        <v>19.9584</v>
      </c>
      <c r="CD55" s="84">
        <f>CA55-(CA55*0.01)</f>
        <v>30.274199999999997</v>
      </c>
      <c r="CE55" s="16">
        <f>(CC55+CD55)/(BX55+BY55)-1</f>
        <v>0.376235616438356</v>
      </c>
      <c r="CG55" s="258">
        <v>17.22</v>
      </c>
      <c r="CH55" s="258">
        <v>21.25</v>
      </c>
      <c r="CI55" s="222">
        <v>23.333099999999998</v>
      </c>
      <c r="CJ55" s="222">
        <v>28.79375</v>
      </c>
      <c r="CK55" s="207">
        <f t="shared" si="24"/>
        <v>0.355</v>
      </c>
      <c r="CL55" s="85">
        <f>CI55-(CI55*0.015)</f>
        <v>22.9831035</v>
      </c>
      <c r="CM55" s="85">
        <f>CJ55-(CJ55*0.015)</f>
        <v>28.36184375</v>
      </c>
      <c r="CN55" s="16">
        <f>(CL55+CM55)/(CG55+CH55)-1</f>
        <v>0.33467500000000006</v>
      </c>
      <c r="CP55" s="208">
        <v>17.732000000000003</v>
      </c>
      <c r="CQ55" s="208">
        <v>27.807</v>
      </c>
      <c r="CR55" s="208">
        <v>24.824800000000003</v>
      </c>
      <c r="CS55" s="208">
        <v>40.32015</v>
      </c>
      <c r="CT55" s="207">
        <v>0.45</v>
      </c>
      <c r="CV55" s="87">
        <v>16</v>
      </c>
      <c r="CW55" s="87">
        <v>20</v>
      </c>
      <c r="CX55" s="87">
        <f>CV55*1.32</f>
        <v>21.12</v>
      </c>
      <c r="CY55" s="87">
        <f>CW55*1.32</f>
        <v>26.400000000000002</v>
      </c>
      <c r="CZ55" s="16">
        <f>((CX55+CY55)/(CV55+CW55)-1)</f>
        <v>0.32000000000000006</v>
      </c>
      <c r="DA55" s="87">
        <f>CX55-(CX55*0.05)</f>
        <v>20.064</v>
      </c>
      <c r="DB55" s="87">
        <f>CY55-(CY55*0.05)</f>
        <v>25.080000000000002</v>
      </c>
      <c r="DC55" s="16">
        <f>(DA55+DB55)/(CV55+CW55)-1</f>
        <v>0.2540000000000002</v>
      </c>
    </row>
    <row r="56" spans="1:107" ht="14.25">
      <c r="A56" s="6" t="s">
        <v>97</v>
      </c>
      <c r="B56" s="67"/>
      <c r="C56" s="67"/>
      <c r="D56" s="67"/>
      <c r="E56" s="67"/>
      <c r="F56" s="16"/>
      <c r="H56" s="70">
        <v>16</v>
      </c>
      <c r="I56" s="70">
        <v>20</v>
      </c>
      <c r="J56" s="209">
        <f>H56*1.34</f>
        <v>21.44</v>
      </c>
      <c r="K56" s="209">
        <f>I56*1.34</f>
        <v>26.8</v>
      </c>
      <c r="L56" s="207">
        <v>0.34</v>
      </c>
      <c r="M56" s="70">
        <f>J56-(J56*0.015)</f>
        <v>21.1184</v>
      </c>
      <c r="N56" s="70">
        <f>K56-(K56*0.015)</f>
        <v>26.398</v>
      </c>
      <c r="O56" s="16">
        <f>(M56+N56)/(H56+I56)-1</f>
        <v>0.3199000000000001</v>
      </c>
      <c r="Q56" s="69">
        <v>16</v>
      </c>
      <c r="R56" s="69">
        <v>20</v>
      </c>
      <c r="S56" s="214">
        <v>21.59</v>
      </c>
      <c r="T56" s="214">
        <v>26.99</v>
      </c>
      <c r="U56" s="207">
        <v>0.3494</v>
      </c>
      <c r="V56" s="69">
        <f>Q56+(Q56*X56)</f>
        <v>21.432000000000002</v>
      </c>
      <c r="W56" s="69">
        <f>R56+(R56*X56)</f>
        <v>26.79</v>
      </c>
      <c r="X56" s="16">
        <v>0.3395</v>
      </c>
      <c r="Z56" s="215">
        <v>23.56</v>
      </c>
      <c r="AA56" s="215">
        <v>34.18</v>
      </c>
      <c r="AB56" s="216">
        <v>31.8</v>
      </c>
      <c r="AC56" s="215">
        <v>45.87806780067283</v>
      </c>
      <c r="AD56" s="207">
        <v>0.3453</v>
      </c>
      <c r="AE56" s="257">
        <v>16</v>
      </c>
      <c r="AF56" s="257">
        <v>34.18</v>
      </c>
      <c r="AG56" s="215">
        <f>(AE56*AD56)+AE56</f>
        <v>21.5248</v>
      </c>
      <c r="AH56" s="215">
        <v>45.87806780067283</v>
      </c>
      <c r="AI56" s="207">
        <f>((AG56+AH56)/(AE56+AF56)-1)</f>
        <v>0.34322175768578767</v>
      </c>
      <c r="AJ56" s="72">
        <f>AG56-(AG56*0.05)</f>
        <v>20.44856</v>
      </c>
      <c r="AK56" s="72">
        <f>AH56-(AH56*0.05)</f>
        <v>43.58416441063919</v>
      </c>
      <c r="AL56" s="16">
        <f>(AJ56+AK56)/(AE56+AF56)-1</f>
        <v>0.27606066980149846</v>
      </c>
      <c r="AN56" s="78">
        <v>16</v>
      </c>
      <c r="AO56" s="78">
        <v>20</v>
      </c>
      <c r="AP56" s="217">
        <v>21.76</v>
      </c>
      <c r="AQ56" s="217">
        <v>27.2</v>
      </c>
      <c r="AR56" s="207">
        <v>0.36</v>
      </c>
      <c r="AS56" s="78">
        <f>AP56-(AP56*0.025)</f>
        <v>21.216</v>
      </c>
      <c r="AT56" s="78">
        <f>AQ56-(AQ56*0.025)</f>
        <v>26.52</v>
      </c>
      <c r="AU56" s="16">
        <f>(AS56+AT56)/(AN56+AO56)-1</f>
        <v>0.32600000000000007</v>
      </c>
      <c r="AW56" s="377" t="s">
        <v>387</v>
      </c>
      <c r="AX56" s="378"/>
      <c r="AY56" s="378"/>
      <c r="AZ56" s="378"/>
      <c r="BA56" s="378"/>
      <c r="BB56" s="378"/>
      <c r="BC56" s="378"/>
      <c r="BD56" s="379"/>
      <c r="BF56" s="380" t="s">
        <v>387</v>
      </c>
      <c r="BG56" s="381"/>
      <c r="BH56" s="381"/>
      <c r="BI56" s="381"/>
      <c r="BJ56" s="381"/>
      <c r="BK56" s="381"/>
      <c r="BL56" s="381"/>
      <c r="BM56" s="382"/>
      <c r="BO56" s="82">
        <v>17.5</v>
      </c>
      <c r="BP56" s="82">
        <v>22</v>
      </c>
      <c r="BQ56" s="220">
        <v>23.63</v>
      </c>
      <c r="BR56" s="220">
        <v>29.7</v>
      </c>
      <c r="BS56" s="286">
        <f t="shared" si="0"/>
        <v>0.3501265822784809</v>
      </c>
      <c r="BT56" s="82">
        <f>BQ56-(BQ56*0.015)</f>
        <v>23.27555</v>
      </c>
      <c r="BU56" s="82">
        <f>BR56-(BR56*0.015)</f>
        <v>29.2545</v>
      </c>
      <c r="BV56" s="16">
        <f>(BT56+BU56)/(BO56+BP56)-1</f>
        <v>0.3298746835443038</v>
      </c>
      <c r="BX56" s="84">
        <v>16</v>
      </c>
      <c r="BY56" s="84">
        <v>27</v>
      </c>
      <c r="BZ56" s="221">
        <v>22.24</v>
      </c>
      <c r="CA56" s="221">
        <v>37.53</v>
      </c>
      <c r="CB56" s="207">
        <f t="shared" si="1"/>
        <v>0.3899999999999999</v>
      </c>
      <c r="CC56" s="84">
        <f>BZ56-(BZ56*0.01)</f>
        <v>22.017599999999998</v>
      </c>
      <c r="CD56" s="84">
        <f>CA56-(CA56*0.01)</f>
        <v>37.1547</v>
      </c>
      <c r="CE56" s="16">
        <f>(CC56+CD56)/(BX56+BY56)-1</f>
        <v>0.3760999999999999</v>
      </c>
      <c r="CG56" s="258">
        <v>23</v>
      </c>
      <c r="CH56" s="258">
        <v>27</v>
      </c>
      <c r="CI56" s="222">
        <v>31.165</v>
      </c>
      <c r="CJ56" s="222">
        <v>36.585</v>
      </c>
      <c r="CK56" s="207">
        <f t="shared" si="24"/>
        <v>0.355</v>
      </c>
      <c r="CL56" s="85">
        <f>CI56-(CI56*0.015)</f>
        <v>30.697525</v>
      </c>
      <c r="CM56" s="85">
        <f>CJ56-(CJ56*0.015)</f>
        <v>36.036225</v>
      </c>
      <c r="CN56" s="16">
        <f>(CL56+CM56)/(CG56+CH56)-1</f>
        <v>0.33467500000000006</v>
      </c>
      <c r="CP56" s="208">
        <v>18.975</v>
      </c>
      <c r="CQ56" s="208">
        <v>29.7505</v>
      </c>
      <c r="CR56" s="208">
        <v>26.565</v>
      </c>
      <c r="CS56" s="208">
        <v>43.138225</v>
      </c>
      <c r="CT56" s="207">
        <v>0.45</v>
      </c>
      <c r="CV56" s="87">
        <v>18</v>
      </c>
      <c r="CW56" s="87">
        <v>22</v>
      </c>
      <c r="CX56" s="87">
        <f>CV56*1.32</f>
        <v>23.76</v>
      </c>
      <c r="CY56" s="87">
        <f>CW56*1.32</f>
        <v>29.040000000000003</v>
      </c>
      <c r="CZ56" s="16">
        <f>((CX56+CY56)/(CV56+CW56)-1)</f>
        <v>0.32000000000000006</v>
      </c>
      <c r="DA56" s="87">
        <f>CX56-(CX56*0.05)</f>
        <v>22.572000000000003</v>
      </c>
      <c r="DB56" s="87">
        <f>CY56-(CY56*0.05)</f>
        <v>27.588</v>
      </c>
      <c r="DC56" s="16">
        <f>(DA56+DB56)/(CV56+CW56)-1</f>
        <v>0.254</v>
      </c>
    </row>
    <row r="57" spans="1:107" ht="14.25">
      <c r="A57" s="4" t="s">
        <v>98</v>
      </c>
      <c r="B57" s="354"/>
      <c r="C57" s="355"/>
      <c r="D57" s="355"/>
      <c r="E57" s="355"/>
      <c r="F57" s="356"/>
      <c r="H57" s="354"/>
      <c r="I57" s="355"/>
      <c r="J57" s="355"/>
      <c r="K57" s="355"/>
      <c r="L57" s="356"/>
      <c r="M57" s="204"/>
      <c r="N57" s="204"/>
      <c r="O57" s="194"/>
      <c r="Q57" s="354"/>
      <c r="R57" s="355"/>
      <c r="S57" s="355"/>
      <c r="T57" s="355"/>
      <c r="U57" s="356"/>
      <c r="V57" s="204"/>
      <c r="W57" s="204"/>
      <c r="X57" s="194"/>
      <c r="Z57" s="424"/>
      <c r="AA57" s="424"/>
      <c r="AB57" s="424"/>
      <c r="AC57" s="424"/>
      <c r="AD57" s="424"/>
      <c r="AE57" s="372"/>
      <c r="AF57" s="372"/>
      <c r="AG57" s="372"/>
      <c r="AH57" s="372"/>
      <c r="AI57" s="372"/>
      <c r="AJ57" s="354"/>
      <c r="AK57" s="355"/>
      <c r="AL57" s="355"/>
      <c r="AN57" s="195"/>
      <c r="AO57" s="196"/>
      <c r="AP57" s="196"/>
      <c r="AQ57" s="196"/>
      <c r="AR57" s="197"/>
      <c r="AS57" s="204"/>
      <c r="AT57" s="204"/>
      <c r="AU57" s="194"/>
      <c r="AW57" s="354"/>
      <c r="AX57" s="355"/>
      <c r="AY57" s="355"/>
      <c r="AZ57" s="355"/>
      <c r="BA57" s="355"/>
      <c r="BB57" s="204"/>
      <c r="BC57" s="204"/>
      <c r="BD57" s="194"/>
      <c r="BF57" s="354"/>
      <c r="BG57" s="355"/>
      <c r="BH57" s="355"/>
      <c r="BI57" s="355"/>
      <c r="BJ57" s="355"/>
      <c r="BK57" s="204"/>
      <c r="BL57" s="204"/>
      <c r="BM57" s="194"/>
      <c r="BO57" s="321"/>
      <c r="BP57" s="322"/>
      <c r="BQ57" s="322"/>
      <c r="BR57" s="322"/>
      <c r="BS57" s="322"/>
      <c r="BT57" s="204"/>
      <c r="BU57" s="204"/>
      <c r="BV57" s="194"/>
      <c r="BX57" s="354"/>
      <c r="BY57" s="355"/>
      <c r="BZ57" s="355"/>
      <c r="CA57" s="355"/>
      <c r="CB57" s="355"/>
      <c r="CC57" s="204"/>
      <c r="CD57" s="204"/>
      <c r="CE57" s="194"/>
      <c r="CG57" s="354"/>
      <c r="CH57" s="355"/>
      <c r="CI57" s="355"/>
      <c r="CJ57" s="355"/>
      <c r="CK57" s="355"/>
      <c r="CL57" s="204"/>
      <c r="CM57" s="204"/>
      <c r="CN57" s="194"/>
      <c r="CP57" s="375"/>
      <c r="CQ57" s="376"/>
      <c r="CR57" s="376"/>
      <c r="CS57" s="376"/>
      <c r="CT57" s="402"/>
      <c r="CV57" s="354"/>
      <c r="CW57" s="355"/>
      <c r="CX57" s="355"/>
      <c r="CY57" s="355"/>
      <c r="CZ57" s="355"/>
      <c r="DA57" s="355"/>
      <c r="DB57" s="355"/>
      <c r="DC57" s="356"/>
    </row>
    <row r="58" spans="1:107" ht="14.25">
      <c r="A58" s="3" t="s">
        <v>413</v>
      </c>
      <c r="B58" s="67"/>
      <c r="C58" s="67"/>
      <c r="D58" s="67"/>
      <c r="E58" s="67"/>
      <c r="F58" s="16"/>
      <c r="H58" s="70">
        <v>30</v>
      </c>
      <c r="I58" s="70">
        <v>35</v>
      </c>
      <c r="J58" s="272" t="s">
        <v>425</v>
      </c>
      <c r="K58" s="272" t="s">
        <v>425</v>
      </c>
      <c r="L58" s="207"/>
      <c r="M58" s="70">
        <v>39.6</v>
      </c>
      <c r="N58" s="70">
        <v>46.2</v>
      </c>
      <c r="O58" s="16">
        <f aca="true" t="shared" si="52" ref="O58:O80">(M58+N58)/(H58+I58)-1</f>
        <v>0.3200000000000003</v>
      </c>
      <c r="Q58" s="281">
        <v>29</v>
      </c>
      <c r="R58" s="281">
        <v>39</v>
      </c>
      <c r="S58" s="273" t="s">
        <v>425</v>
      </c>
      <c r="T58" s="273" t="s">
        <v>425</v>
      </c>
      <c r="U58" s="207"/>
      <c r="V58" s="281">
        <v>39.15</v>
      </c>
      <c r="W58" s="281">
        <v>52.65</v>
      </c>
      <c r="X58" s="16">
        <v>0.3395</v>
      </c>
      <c r="Z58" s="274" t="s">
        <v>425</v>
      </c>
      <c r="AA58" s="274" t="s">
        <v>425</v>
      </c>
      <c r="AB58" s="274" t="s">
        <v>425</v>
      </c>
      <c r="AC58" s="274" t="s">
        <v>425</v>
      </c>
      <c r="AD58" s="207"/>
      <c r="AE58" s="282">
        <v>18</v>
      </c>
      <c r="AF58" s="282">
        <v>26</v>
      </c>
      <c r="AG58" s="274" t="s">
        <v>425</v>
      </c>
      <c r="AH58" s="274" t="s">
        <v>425</v>
      </c>
      <c r="AI58" s="207"/>
      <c r="AJ58" s="282">
        <v>24.3</v>
      </c>
      <c r="AK58" s="282">
        <v>35.1</v>
      </c>
      <c r="AL58" s="16">
        <f>(AJ58+AK58)/(AE58+AF58)-1</f>
        <v>0.3500000000000001</v>
      </c>
      <c r="AN58" s="383" t="s">
        <v>387</v>
      </c>
      <c r="AO58" s="384"/>
      <c r="AP58" s="384"/>
      <c r="AQ58" s="384"/>
      <c r="AR58" s="384"/>
      <c r="AS58" s="384"/>
      <c r="AT58" s="384"/>
      <c r="AU58" s="385"/>
      <c r="AW58" s="377" t="s">
        <v>387</v>
      </c>
      <c r="AX58" s="378"/>
      <c r="AY58" s="378"/>
      <c r="AZ58" s="378"/>
      <c r="BA58" s="378"/>
      <c r="BB58" s="378"/>
      <c r="BC58" s="378"/>
      <c r="BD58" s="379"/>
      <c r="BF58" s="285">
        <v>15.95</v>
      </c>
      <c r="BG58" s="285">
        <v>20.93</v>
      </c>
      <c r="BH58" s="275" t="s">
        <v>425</v>
      </c>
      <c r="BI58" s="275" t="s">
        <v>425</v>
      </c>
      <c r="BJ58" s="207"/>
      <c r="BK58" s="80">
        <v>22.8085</v>
      </c>
      <c r="BL58" s="80">
        <v>29.9299</v>
      </c>
      <c r="BM58" s="16">
        <f>(BK58+BL58)/(BF58+BG58)-1</f>
        <v>0.43000000000000016</v>
      </c>
      <c r="BO58" s="288">
        <v>22</v>
      </c>
      <c r="BP58" s="288">
        <v>26</v>
      </c>
      <c r="BQ58" s="276" t="s">
        <v>425</v>
      </c>
      <c r="BR58" s="276" t="s">
        <v>425</v>
      </c>
      <c r="BS58" s="286"/>
      <c r="BT58" s="288">
        <v>29</v>
      </c>
      <c r="BU58" s="288">
        <v>35</v>
      </c>
      <c r="BV58" s="16">
        <f aca="true" t="shared" si="53" ref="BV58:BV80">(BT58+BU58)/(BO58+BP58)-1</f>
        <v>0.33333333333333326</v>
      </c>
      <c r="BX58" s="84">
        <v>19.48</v>
      </c>
      <c r="BY58" s="84">
        <v>28.21</v>
      </c>
      <c r="BZ58" s="277" t="s">
        <v>425</v>
      </c>
      <c r="CA58" s="277" t="s">
        <v>425</v>
      </c>
      <c r="CB58" s="207"/>
      <c r="CC58" s="84">
        <v>27.27</v>
      </c>
      <c r="CD58" s="84">
        <v>39.49</v>
      </c>
      <c r="CE58" s="16">
        <f aca="true" t="shared" si="54" ref="CE58:CE80">(CC58+CD58)/(BX58+BY58)-1</f>
        <v>0.3998741874606837</v>
      </c>
      <c r="CG58" s="284">
        <v>19.95</v>
      </c>
      <c r="CH58" s="284">
        <v>23.93</v>
      </c>
      <c r="CI58" s="278" t="s">
        <v>425</v>
      </c>
      <c r="CJ58" s="278" t="s">
        <v>425</v>
      </c>
      <c r="CK58" s="207"/>
      <c r="CL58" s="284">
        <v>27.03</v>
      </c>
      <c r="CM58" s="284">
        <v>32.43</v>
      </c>
      <c r="CN58" s="16">
        <f aca="true" t="shared" si="55" ref="CN58:CN78">(CL58+CM58)/(CG58+CH58)-1</f>
        <v>0.355059252506837</v>
      </c>
      <c r="CP58" s="403" t="s">
        <v>425</v>
      </c>
      <c r="CQ58" s="404"/>
      <c r="CR58" s="404"/>
      <c r="CS58" s="404"/>
      <c r="CT58" s="405"/>
      <c r="CV58" s="396" t="s">
        <v>387</v>
      </c>
      <c r="CW58" s="397"/>
      <c r="CX58" s="397"/>
      <c r="CY58" s="397"/>
      <c r="CZ58" s="397"/>
      <c r="DA58" s="397"/>
      <c r="DB58" s="397"/>
      <c r="DC58" s="398"/>
    </row>
    <row r="59" spans="1:107" ht="14.25">
      <c r="A59" s="3" t="s">
        <v>414</v>
      </c>
      <c r="B59" s="67"/>
      <c r="C59" s="67"/>
      <c r="D59" s="67"/>
      <c r="E59" s="67"/>
      <c r="F59" s="16"/>
      <c r="H59" s="70">
        <v>35</v>
      </c>
      <c r="I59" s="70">
        <v>40</v>
      </c>
      <c r="J59" s="272" t="s">
        <v>425</v>
      </c>
      <c r="K59" s="272" t="s">
        <v>425</v>
      </c>
      <c r="L59" s="207"/>
      <c r="M59" s="70">
        <v>46.2</v>
      </c>
      <c r="N59" s="70">
        <v>52.8</v>
      </c>
      <c r="O59" s="16">
        <f t="shared" si="52"/>
        <v>0.32000000000000006</v>
      </c>
      <c r="Q59" s="281">
        <v>30</v>
      </c>
      <c r="R59" s="281">
        <v>42</v>
      </c>
      <c r="S59" s="273" t="s">
        <v>425</v>
      </c>
      <c r="T59" s="273" t="s">
        <v>425</v>
      </c>
      <c r="U59" s="207"/>
      <c r="V59" s="281">
        <v>40.49</v>
      </c>
      <c r="W59" s="281">
        <v>56.69</v>
      </c>
      <c r="X59" s="16">
        <v>0.3395</v>
      </c>
      <c r="Z59" s="274" t="s">
        <v>425</v>
      </c>
      <c r="AA59" s="274" t="s">
        <v>425</v>
      </c>
      <c r="AB59" s="274" t="s">
        <v>425</v>
      </c>
      <c r="AC59" s="274" t="s">
        <v>425</v>
      </c>
      <c r="AD59" s="207"/>
      <c r="AE59" s="282">
        <v>21</v>
      </c>
      <c r="AF59" s="282">
        <v>29</v>
      </c>
      <c r="AG59" s="274" t="s">
        <v>425</v>
      </c>
      <c r="AH59" s="274" t="s">
        <v>425</v>
      </c>
      <c r="AI59" s="207"/>
      <c r="AJ59" s="282">
        <v>28.35</v>
      </c>
      <c r="AK59" s="282">
        <v>39.15</v>
      </c>
      <c r="AL59" s="16">
        <f>(AJ59+AK59)/(AE59+AF59)-1</f>
        <v>0.3500000000000001</v>
      </c>
      <c r="AN59" s="383" t="s">
        <v>387</v>
      </c>
      <c r="AO59" s="384"/>
      <c r="AP59" s="384"/>
      <c r="AQ59" s="384"/>
      <c r="AR59" s="384"/>
      <c r="AS59" s="384"/>
      <c r="AT59" s="384"/>
      <c r="AU59" s="385"/>
      <c r="AW59" s="377" t="s">
        <v>387</v>
      </c>
      <c r="AX59" s="378"/>
      <c r="AY59" s="378"/>
      <c r="AZ59" s="378"/>
      <c r="BA59" s="378"/>
      <c r="BB59" s="378"/>
      <c r="BC59" s="378"/>
      <c r="BD59" s="379"/>
      <c r="BF59" s="285">
        <v>18.75</v>
      </c>
      <c r="BG59" s="285">
        <v>28.1</v>
      </c>
      <c r="BH59" s="275" t="s">
        <v>425</v>
      </c>
      <c r="BI59" s="275" t="s">
        <v>425</v>
      </c>
      <c r="BJ59" s="207"/>
      <c r="BK59" s="80">
        <v>26.8125</v>
      </c>
      <c r="BL59" s="80">
        <v>40.183</v>
      </c>
      <c r="BM59" s="16">
        <f>(BK59+BL59)/(BF59+BG59)-1</f>
        <v>0.4299999999999997</v>
      </c>
      <c r="BO59" s="288">
        <v>40</v>
      </c>
      <c r="BP59" s="288">
        <v>42</v>
      </c>
      <c r="BQ59" s="276" t="s">
        <v>425</v>
      </c>
      <c r="BR59" s="276" t="s">
        <v>425</v>
      </c>
      <c r="BS59" s="286"/>
      <c r="BT59" s="288">
        <v>53</v>
      </c>
      <c r="BU59" s="288">
        <v>56</v>
      </c>
      <c r="BV59" s="16">
        <f t="shared" si="53"/>
        <v>0.3292682926829269</v>
      </c>
      <c r="BX59" s="84">
        <v>23.08</v>
      </c>
      <c r="BY59" s="84">
        <v>30.77</v>
      </c>
      <c r="BZ59" s="277" t="s">
        <v>425</v>
      </c>
      <c r="CA59" s="277" t="s">
        <v>425</v>
      </c>
      <c r="CB59" s="207"/>
      <c r="CC59" s="84">
        <v>32.31</v>
      </c>
      <c r="CD59" s="84">
        <v>43.07</v>
      </c>
      <c r="CE59" s="16">
        <f t="shared" si="54"/>
        <v>0.3998142989786444</v>
      </c>
      <c r="CG59" s="284">
        <v>24.43</v>
      </c>
      <c r="CH59" s="284">
        <v>29.32</v>
      </c>
      <c r="CI59" s="278" t="s">
        <v>425</v>
      </c>
      <c r="CJ59" s="278" t="s">
        <v>425</v>
      </c>
      <c r="CK59" s="207"/>
      <c r="CL59" s="284">
        <v>33.11</v>
      </c>
      <c r="CM59" s="284">
        <v>39.73</v>
      </c>
      <c r="CN59" s="16">
        <f t="shared" si="55"/>
        <v>0.3551627906976744</v>
      </c>
      <c r="CP59" s="403" t="s">
        <v>425</v>
      </c>
      <c r="CQ59" s="404"/>
      <c r="CR59" s="404"/>
      <c r="CS59" s="404"/>
      <c r="CT59" s="405"/>
      <c r="CV59" s="396" t="s">
        <v>387</v>
      </c>
      <c r="CW59" s="397"/>
      <c r="CX59" s="397"/>
      <c r="CY59" s="397"/>
      <c r="CZ59" s="397"/>
      <c r="DA59" s="397"/>
      <c r="DB59" s="397"/>
      <c r="DC59" s="398"/>
    </row>
    <row r="60" spans="1:107" ht="14.25">
      <c r="A60" s="3" t="s">
        <v>415</v>
      </c>
      <c r="B60" s="67"/>
      <c r="C60" s="67"/>
      <c r="D60" s="67"/>
      <c r="E60" s="67"/>
      <c r="F60" s="16"/>
      <c r="H60" s="70">
        <v>35</v>
      </c>
      <c r="I60" s="70">
        <v>45</v>
      </c>
      <c r="J60" s="272" t="s">
        <v>425</v>
      </c>
      <c r="K60" s="272" t="s">
        <v>425</v>
      </c>
      <c r="L60" s="207"/>
      <c r="M60" s="70">
        <v>46.2</v>
      </c>
      <c r="N60" s="70">
        <v>59.4</v>
      </c>
      <c r="O60" s="16">
        <f t="shared" si="52"/>
        <v>0.31999999999999984</v>
      </c>
      <c r="Q60" s="281">
        <v>33</v>
      </c>
      <c r="R60" s="281">
        <v>46</v>
      </c>
      <c r="S60" s="273" t="s">
        <v>425</v>
      </c>
      <c r="T60" s="273" t="s">
        <v>425</v>
      </c>
      <c r="U60" s="207"/>
      <c r="V60" s="281">
        <v>44.55</v>
      </c>
      <c r="W60" s="281">
        <v>62.09</v>
      </c>
      <c r="X60" s="16">
        <v>0.3395</v>
      </c>
      <c r="Z60" s="274" t="s">
        <v>425</v>
      </c>
      <c r="AA60" s="274" t="s">
        <v>425</v>
      </c>
      <c r="AB60" s="274" t="s">
        <v>425</v>
      </c>
      <c r="AC60" s="274" t="s">
        <v>425</v>
      </c>
      <c r="AD60" s="207"/>
      <c r="AE60" s="282">
        <v>24</v>
      </c>
      <c r="AF60" s="282">
        <v>32</v>
      </c>
      <c r="AG60" s="274" t="s">
        <v>425</v>
      </c>
      <c r="AH60" s="274" t="s">
        <v>425</v>
      </c>
      <c r="AI60" s="207"/>
      <c r="AJ60" s="282">
        <v>32.4</v>
      </c>
      <c r="AK60" s="282">
        <v>43.2</v>
      </c>
      <c r="AL60" s="16">
        <f>(AJ60+AK60)/(AE60+AF60)-1</f>
        <v>0.34999999999999987</v>
      </c>
      <c r="AN60" s="383" t="s">
        <v>387</v>
      </c>
      <c r="AO60" s="384"/>
      <c r="AP60" s="384"/>
      <c r="AQ60" s="384"/>
      <c r="AR60" s="384"/>
      <c r="AS60" s="384"/>
      <c r="AT60" s="384"/>
      <c r="AU60" s="385"/>
      <c r="AW60" s="377" t="s">
        <v>387</v>
      </c>
      <c r="AX60" s="378"/>
      <c r="AY60" s="378"/>
      <c r="AZ60" s="378"/>
      <c r="BA60" s="378"/>
      <c r="BB60" s="378"/>
      <c r="BC60" s="378"/>
      <c r="BD60" s="379"/>
      <c r="BF60" s="285">
        <v>22.35</v>
      </c>
      <c r="BG60" s="285">
        <v>33.57</v>
      </c>
      <c r="BH60" s="275" t="s">
        <v>425</v>
      </c>
      <c r="BI60" s="275" t="s">
        <v>425</v>
      </c>
      <c r="BJ60" s="207"/>
      <c r="BK60" s="80">
        <v>31.9605</v>
      </c>
      <c r="BL60" s="80">
        <v>48.0051</v>
      </c>
      <c r="BM60" s="16">
        <f>(BK60+BL60)/(BF60+BG60)-1</f>
        <v>0.42999999999999994</v>
      </c>
      <c r="BO60" s="288">
        <v>44</v>
      </c>
      <c r="BP60" s="288">
        <v>47</v>
      </c>
      <c r="BQ60" s="276" t="s">
        <v>425</v>
      </c>
      <c r="BR60" s="276" t="s">
        <v>425</v>
      </c>
      <c r="BS60" s="286"/>
      <c r="BT60" s="288">
        <v>59</v>
      </c>
      <c r="BU60" s="288">
        <v>63</v>
      </c>
      <c r="BV60" s="16">
        <f t="shared" si="53"/>
        <v>0.34065934065934056</v>
      </c>
      <c r="BX60" s="84">
        <v>26.27</v>
      </c>
      <c r="BY60" s="84">
        <v>30.82</v>
      </c>
      <c r="BZ60" s="277" t="s">
        <v>425</v>
      </c>
      <c r="CA60" s="277" t="s">
        <v>425</v>
      </c>
      <c r="CB60" s="207"/>
      <c r="CC60" s="84">
        <v>37.34</v>
      </c>
      <c r="CD60" s="84">
        <v>45.95</v>
      </c>
      <c r="CE60" s="16">
        <f t="shared" si="54"/>
        <v>0.4589245051672797</v>
      </c>
      <c r="CG60" s="284">
        <v>27.97</v>
      </c>
      <c r="CH60" s="284">
        <v>33.57</v>
      </c>
      <c r="CI60" s="278" t="s">
        <v>425</v>
      </c>
      <c r="CJ60" s="278" t="s">
        <v>425</v>
      </c>
      <c r="CK60" s="207"/>
      <c r="CL60" s="284">
        <v>37.9</v>
      </c>
      <c r="CM60" s="284">
        <v>45.48</v>
      </c>
      <c r="CN60" s="16">
        <f t="shared" si="55"/>
        <v>0.354891127721807</v>
      </c>
      <c r="CP60" s="403" t="s">
        <v>425</v>
      </c>
      <c r="CQ60" s="404"/>
      <c r="CR60" s="404"/>
      <c r="CS60" s="404"/>
      <c r="CT60" s="405"/>
      <c r="CV60" s="396" t="s">
        <v>387</v>
      </c>
      <c r="CW60" s="397"/>
      <c r="CX60" s="397"/>
      <c r="CY60" s="397"/>
      <c r="CZ60" s="397"/>
      <c r="DA60" s="397"/>
      <c r="DB60" s="397"/>
      <c r="DC60" s="398"/>
    </row>
    <row r="61" spans="1:107" ht="14.25">
      <c r="A61" s="3" t="s">
        <v>416</v>
      </c>
      <c r="B61" s="67"/>
      <c r="C61" s="67"/>
      <c r="D61" s="67"/>
      <c r="E61" s="67"/>
      <c r="F61" s="16"/>
      <c r="H61" s="70">
        <v>37</v>
      </c>
      <c r="I61" s="70">
        <v>47</v>
      </c>
      <c r="J61" s="272" t="s">
        <v>425</v>
      </c>
      <c r="K61" s="272" t="s">
        <v>425</v>
      </c>
      <c r="L61" s="207"/>
      <c r="M61" s="70">
        <v>48.84</v>
      </c>
      <c r="N61" s="70">
        <v>62.04</v>
      </c>
      <c r="O61" s="16">
        <f t="shared" si="52"/>
        <v>0.31999999999999984</v>
      </c>
      <c r="Q61" s="281">
        <v>33</v>
      </c>
      <c r="R61" s="281">
        <v>46</v>
      </c>
      <c r="S61" s="273" t="s">
        <v>425</v>
      </c>
      <c r="T61" s="273" t="s">
        <v>425</v>
      </c>
      <c r="U61" s="207"/>
      <c r="V61" s="281">
        <f>$E$11</f>
        <v>15.58</v>
      </c>
      <c r="W61" s="281">
        <f>$F$11</f>
        <v>0.4824</v>
      </c>
      <c r="X61" s="16">
        <v>0.3395</v>
      </c>
      <c r="Z61" s="274" t="s">
        <v>425</v>
      </c>
      <c r="AA61" s="274" t="s">
        <v>425</v>
      </c>
      <c r="AB61" s="274" t="s">
        <v>425</v>
      </c>
      <c r="AC61" s="274" t="s">
        <v>425</v>
      </c>
      <c r="AD61" s="207"/>
      <c r="AE61" s="282">
        <v>30</v>
      </c>
      <c r="AF61" s="282">
        <v>38</v>
      </c>
      <c r="AG61" s="274" t="s">
        <v>425</v>
      </c>
      <c r="AH61" s="274" t="s">
        <v>425</v>
      </c>
      <c r="AI61" s="207"/>
      <c r="AJ61" s="282">
        <v>40.5</v>
      </c>
      <c r="AK61" s="282">
        <v>51.3</v>
      </c>
      <c r="AL61" s="16">
        <f>(AJ61+AK61)/(AE61+AF61)-1</f>
        <v>0.34999999999999987</v>
      </c>
      <c r="AN61" s="383" t="s">
        <v>387</v>
      </c>
      <c r="AO61" s="384"/>
      <c r="AP61" s="384"/>
      <c r="AQ61" s="384"/>
      <c r="AR61" s="384"/>
      <c r="AS61" s="384"/>
      <c r="AT61" s="384"/>
      <c r="AU61" s="385"/>
      <c r="AW61" s="377" t="s">
        <v>387</v>
      </c>
      <c r="AX61" s="378"/>
      <c r="AY61" s="378"/>
      <c r="AZ61" s="378"/>
      <c r="BA61" s="378"/>
      <c r="BB61" s="378"/>
      <c r="BC61" s="378"/>
      <c r="BD61" s="379"/>
      <c r="BF61" s="285">
        <v>34.83</v>
      </c>
      <c r="BG61" s="285">
        <v>37.01</v>
      </c>
      <c r="BH61" s="275" t="s">
        <v>425</v>
      </c>
      <c r="BI61" s="275" t="s">
        <v>425</v>
      </c>
      <c r="BJ61" s="207"/>
      <c r="BK61" s="80">
        <v>49.8069</v>
      </c>
      <c r="BL61" s="80">
        <v>52.924299999999995</v>
      </c>
      <c r="BM61" s="16">
        <f>(BK61+BL61)/(BF61+BG61)-1</f>
        <v>0.42999999999999994</v>
      </c>
      <c r="BO61" s="288">
        <v>55</v>
      </c>
      <c r="BP61" s="288">
        <v>59</v>
      </c>
      <c r="BQ61" s="276" t="s">
        <v>425</v>
      </c>
      <c r="BR61" s="276" t="s">
        <v>425</v>
      </c>
      <c r="BS61" s="286"/>
      <c r="BT61" s="288">
        <v>73</v>
      </c>
      <c r="BU61" s="288">
        <v>78</v>
      </c>
      <c r="BV61" s="16">
        <f t="shared" si="53"/>
        <v>0.32456140350877183</v>
      </c>
      <c r="BX61" s="84">
        <v>28.2</v>
      </c>
      <c r="BY61" s="84">
        <v>46.15</v>
      </c>
      <c r="BZ61" s="277" t="s">
        <v>425</v>
      </c>
      <c r="CA61" s="277" t="s">
        <v>425</v>
      </c>
      <c r="CB61" s="207"/>
      <c r="CC61" s="84">
        <v>39.48</v>
      </c>
      <c r="CD61" s="84">
        <v>64.61</v>
      </c>
      <c r="CE61" s="16">
        <f t="shared" si="54"/>
        <v>0.40000000000000013</v>
      </c>
      <c r="CG61" s="284">
        <v>32.03</v>
      </c>
      <c r="CH61" s="284">
        <v>38.43</v>
      </c>
      <c r="CI61" s="278" t="s">
        <v>425</v>
      </c>
      <c r="CJ61" s="278" t="s">
        <v>425</v>
      </c>
      <c r="CK61" s="207"/>
      <c r="CL61" s="284">
        <v>43.4</v>
      </c>
      <c r="CM61" s="284">
        <v>52.08</v>
      </c>
      <c r="CN61" s="16">
        <f t="shared" si="55"/>
        <v>0.3550950894124323</v>
      </c>
      <c r="CP61" s="403" t="s">
        <v>425</v>
      </c>
      <c r="CQ61" s="404"/>
      <c r="CR61" s="404"/>
      <c r="CS61" s="404"/>
      <c r="CT61" s="405"/>
      <c r="CV61" s="396" t="s">
        <v>387</v>
      </c>
      <c r="CW61" s="397"/>
      <c r="CX61" s="397"/>
      <c r="CY61" s="397"/>
      <c r="CZ61" s="397"/>
      <c r="DA61" s="397"/>
      <c r="DB61" s="397"/>
      <c r="DC61" s="398"/>
    </row>
    <row r="62" spans="1:107" ht="14.25">
      <c r="A62" s="3" t="s">
        <v>99</v>
      </c>
      <c r="B62" s="67"/>
      <c r="C62" s="67"/>
      <c r="D62" s="67"/>
      <c r="E62" s="67"/>
      <c r="F62" s="16"/>
      <c r="H62" s="70">
        <v>12</v>
      </c>
      <c r="I62" s="70">
        <v>16</v>
      </c>
      <c r="J62" s="209">
        <f>H62*1.34</f>
        <v>16.080000000000002</v>
      </c>
      <c r="K62" s="209">
        <f>I62*1.34</f>
        <v>21.44</v>
      </c>
      <c r="L62" s="207">
        <v>0.34</v>
      </c>
      <c r="M62" s="70">
        <f>J62-(J62*0.015)</f>
        <v>15.838800000000003</v>
      </c>
      <c r="N62" s="70">
        <f>K62-(K62*0.015)</f>
        <v>21.1184</v>
      </c>
      <c r="O62" s="16">
        <f t="shared" si="52"/>
        <v>0.3199000000000001</v>
      </c>
      <c r="Q62" s="69">
        <v>10</v>
      </c>
      <c r="R62" s="69">
        <v>14</v>
      </c>
      <c r="S62" s="214">
        <v>13.5</v>
      </c>
      <c r="T62" s="214">
        <v>18.89</v>
      </c>
      <c r="U62" s="207">
        <v>0.3496</v>
      </c>
      <c r="V62" s="69">
        <f aca="true" t="shared" si="56" ref="V62:V76">Q62+(Q62*X62)</f>
        <v>13.395</v>
      </c>
      <c r="W62" s="69">
        <f aca="true" t="shared" si="57" ref="W62:W76">R62+(R62*X62)</f>
        <v>18.753</v>
      </c>
      <c r="X62" s="16">
        <v>0.3395</v>
      </c>
      <c r="Z62" s="215">
        <v>24.7595</v>
      </c>
      <c r="AA62" s="215">
        <v>35.8685</v>
      </c>
      <c r="AB62" s="216">
        <v>33.38247493481917</v>
      </c>
      <c r="AC62" s="215">
        <v>48.12086652018502</v>
      </c>
      <c r="AD62" s="207">
        <v>0.3443</v>
      </c>
      <c r="AE62" s="257">
        <v>13</v>
      </c>
      <c r="AF62" s="257">
        <v>35.8685</v>
      </c>
      <c r="AG62" s="215">
        <f aca="true" t="shared" si="58" ref="AG62:AG76">(AE62*AD62)+AE62</f>
        <v>17.4759</v>
      </c>
      <c r="AH62" s="215">
        <v>48.12086652018502</v>
      </c>
      <c r="AI62" s="207">
        <f aca="true" t="shared" si="59" ref="AI62:AI76">((AG62+AH62)/(AE62+AF62)-1)</f>
        <v>0.34231184751291766</v>
      </c>
      <c r="AJ62" s="72">
        <f>AG62-(AG62*0.05)</f>
        <v>16.602104999999998</v>
      </c>
      <c r="AK62" s="72">
        <f>AH62-(AH62*0.05)</f>
        <v>45.714823194175764</v>
      </c>
      <c r="AL62" s="16">
        <f>(AJ62+AK62)/(AE62+AF62)-1</f>
        <v>0.27519625513727175</v>
      </c>
      <c r="AN62" s="78">
        <v>9</v>
      </c>
      <c r="AO62" s="78">
        <v>12</v>
      </c>
      <c r="AP62" s="217">
        <v>12.24</v>
      </c>
      <c r="AQ62" s="217">
        <v>16.32</v>
      </c>
      <c r="AR62" s="207">
        <v>0.36</v>
      </c>
      <c r="AS62" s="78">
        <f>AP62-(AP62*0.025)</f>
        <v>11.934000000000001</v>
      </c>
      <c r="AT62" s="78">
        <f>AQ62-(AQ62*0.025)</f>
        <v>15.912</v>
      </c>
      <c r="AU62" s="16">
        <f aca="true" t="shared" si="60" ref="AU62:AU76">(AS62+AT62)/(AN62+AO62)-1</f>
        <v>0.32600000000000007</v>
      </c>
      <c r="AW62" s="79">
        <v>13.2</v>
      </c>
      <c r="AX62" s="79">
        <v>16.5</v>
      </c>
      <c r="AY62" s="218">
        <v>19.4</v>
      </c>
      <c r="AZ62" s="218">
        <v>24.26</v>
      </c>
      <c r="BA62" s="207">
        <f aca="true" t="shared" si="61" ref="BA62:BA76">((AY62+AZ62)/(AW62+AX62)-1)</f>
        <v>0.47003367003367</v>
      </c>
      <c r="BB62" s="79">
        <f>AY62-(AY62*0.05)</f>
        <v>18.43</v>
      </c>
      <c r="BC62" s="79">
        <f>AZ62-(AZ62*0.05)</f>
        <v>23.047</v>
      </c>
      <c r="BD62" s="16">
        <f aca="true" t="shared" si="62" ref="BD62:BD76">(BB62+BC62)/(AW62+AX62)-1</f>
        <v>0.39653198653198674</v>
      </c>
      <c r="BF62" s="80">
        <v>15.1</v>
      </c>
      <c r="BG62" s="80">
        <v>19.11</v>
      </c>
      <c r="BH62" s="219">
        <v>20.76</v>
      </c>
      <c r="BI62" s="219">
        <v>26.28</v>
      </c>
      <c r="BJ62" s="207">
        <v>0.375</v>
      </c>
      <c r="BK62" s="80">
        <f>BH62-(BH62*0.025)</f>
        <v>20.241000000000003</v>
      </c>
      <c r="BL62" s="80">
        <f>BI62-(BI62*0.025)</f>
        <v>25.623</v>
      </c>
      <c r="BM62" s="16">
        <f>(BK62+BL62)/(BF62+BG62)-1</f>
        <v>0.3406606255480855</v>
      </c>
      <c r="BO62" s="82">
        <v>13</v>
      </c>
      <c r="BP62" s="82">
        <v>16.5</v>
      </c>
      <c r="BQ62" s="220">
        <v>17.55</v>
      </c>
      <c r="BR62" s="220">
        <v>22.28</v>
      </c>
      <c r="BS62" s="286">
        <f t="shared" si="0"/>
        <v>0.35016949152542365</v>
      </c>
      <c r="BT62" s="82">
        <f>BQ62-(BQ62*0.015)</f>
        <v>17.28675</v>
      </c>
      <c r="BU62" s="82">
        <f>BR62-(BR62*0.015)</f>
        <v>21.945800000000002</v>
      </c>
      <c r="BV62" s="16">
        <f t="shared" si="53"/>
        <v>0.32991694915254244</v>
      </c>
      <c r="BX62" s="84">
        <v>17.5</v>
      </c>
      <c r="BY62" s="84">
        <v>28</v>
      </c>
      <c r="BZ62" s="221">
        <v>24.32</v>
      </c>
      <c r="CA62" s="221">
        <v>38.92</v>
      </c>
      <c r="CB62" s="207">
        <f t="shared" si="1"/>
        <v>0.38989010989010997</v>
      </c>
      <c r="CC62" s="84">
        <f>BZ62-(BZ62*0.01)</f>
        <v>24.0768</v>
      </c>
      <c r="CD62" s="84">
        <f>CA62-(CA62*0.01)</f>
        <v>38.5308</v>
      </c>
      <c r="CE62" s="16">
        <f t="shared" si="54"/>
        <v>0.37599120879120873</v>
      </c>
      <c r="CG62" s="258">
        <v>10.5</v>
      </c>
      <c r="CH62" s="258">
        <v>12.5</v>
      </c>
      <c r="CI62" s="222">
        <v>14.23</v>
      </c>
      <c r="CJ62" s="222">
        <v>16.94</v>
      </c>
      <c r="CK62" s="207">
        <f t="shared" si="24"/>
        <v>0.35521739130434793</v>
      </c>
      <c r="CL62" s="85">
        <f>CI62-(CI62*0.015)</f>
        <v>14.01655</v>
      </c>
      <c r="CM62" s="85">
        <f>CJ62-(CJ62*0.015)</f>
        <v>16.6859</v>
      </c>
      <c r="CN62" s="16">
        <f t="shared" si="55"/>
        <v>0.3348891304347825</v>
      </c>
      <c r="CP62" s="208">
        <v>13.200000000000001</v>
      </c>
      <c r="CQ62" s="208">
        <v>25.99</v>
      </c>
      <c r="CR62" s="208">
        <v>18.48</v>
      </c>
      <c r="CS62" s="208">
        <v>36.385999999999996</v>
      </c>
      <c r="CT62" s="207">
        <v>0.4</v>
      </c>
      <c r="CV62" s="87">
        <v>12</v>
      </c>
      <c r="CW62" s="87">
        <v>16</v>
      </c>
      <c r="CX62" s="87">
        <f>CV62*1.32</f>
        <v>15.84</v>
      </c>
      <c r="CY62" s="87">
        <f>CW62*1.32</f>
        <v>21.12</v>
      </c>
      <c r="CZ62" s="16">
        <f aca="true" t="shared" si="63" ref="CZ62:CZ76">((CX62+CY62)/(CV62+CW62)-1)</f>
        <v>0.32000000000000006</v>
      </c>
      <c r="DA62" s="87">
        <f>CX62-(CX62*0.05)</f>
        <v>15.048</v>
      </c>
      <c r="DB62" s="87">
        <f>CY62-(CY62*0.05)</f>
        <v>20.064</v>
      </c>
      <c r="DC62" s="16">
        <f aca="true" t="shared" si="64" ref="DC62:DC78">(DA62+DB62)/(CV62+CW62)-1</f>
        <v>0.254</v>
      </c>
    </row>
    <row r="63" spans="1:107" ht="14.25">
      <c r="A63" s="3" t="s">
        <v>419</v>
      </c>
      <c r="B63" s="67"/>
      <c r="C63" s="67"/>
      <c r="D63" s="67"/>
      <c r="E63" s="67"/>
      <c r="F63" s="16"/>
      <c r="H63" s="70">
        <v>40</v>
      </c>
      <c r="I63" s="70">
        <v>49</v>
      </c>
      <c r="J63" s="272" t="s">
        <v>425</v>
      </c>
      <c r="K63" s="272" t="s">
        <v>425</v>
      </c>
      <c r="L63" s="207"/>
      <c r="M63" s="70">
        <v>52.8</v>
      </c>
      <c r="N63" s="70">
        <v>64.68</v>
      </c>
      <c r="O63" s="16">
        <f t="shared" si="52"/>
        <v>0.32000000000000006</v>
      </c>
      <c r="Q63" s="281">
        <v>34</v>
      </c>
      <c r="R63" s="281">
        <v>43</v>
      </c>
      <c r="S63" s="273" t="s">
        <v>425</v>
      </c>
      <c r="T63" s="273" t="s">
        <v>425</v>
      </c>
      <c r="U63" s="207"/>
      <c r="V63" s="281">
        <v>45.89</v>
      </c>
      <c r="W63" s="281">
        <v>59.77</v>
      </c>
      <c r="X63" s="16">
        <v>0.3395</v>
      </c>
      <c r="Z63" s="274" t="s">
        <v>425</v>
      </c>
      <c r="AA63" s="274" t="s">
        <v>425</v>
      </c>
      <c r="AB63" s="274" t="s">
        <v>425</v>
      </c>
      <c r="AC63" s="274" t="s">
        <v>425</v>
      </c>
      <c r="AD63" s="207"/>
      <c r="AE63" s="283">
        <v>23</v>
      </c>
      <c r="AF63" s="283">
        <v>30</v>
      </c>
      <c r="AG63" s="274" t="s">
        <v>425</v>
      </c>
      <c r="AH63" s="274" t="s">
        <v>425</v>
      </c>
      <c r="AI63" s="207"/>
      <c r="AJ63" s="72">
        <v>30.82</v>
      </c>
      <c r="AK63" s="72">
        <v>40.2</v>
      </c>
      <c r="AL63" s="16">
        <f aca="true" t="shared" si="65" ref="AL63:AL76">(AJ63+AK63)/(AE63+AF63)-1</f>
        <v>0.3400000000000003</v>
      </c>
      <c r="AN63" s="383" t="s">
        <v>387</v>
      </c>
      <c r="AO63" s="384"/>
      <c r="AP63" s="384"/>
      <c r="AQ63" s="384"/>
      <c r="AR63" s="384"/>
      <c r="AS63" s="384"/>
      <c r="AT63" s="384"/>
      <c r="AU63" s="385"/>
      <c r="AW63" s="377" t="s">
        <v>387</v>
      </c>
      <c r="AX63" s="378"/>
      <c r="AY63" s="378"/>
      <c r="AZ63" s="378"/>
      <c r="BA63" s="378"/>
      <c r="BB63" s="378"/>
      <c r="BC63" s="378"/>
      <c r="BD63" s="379"/>
      <c r="BF63" s="285">
        <v>23.15</v>
      </c>
      <c r="BG63" s="285">
        <f>BF63*1.5</f>
        <v>34.724999999999994</v>
      </c>
      <c r="BH63" s="275" t="s">
        <v>425</v>
      </c>
      <c r="BI63" s="275" t="s">
        <v>425</v>
      </c>
      <c r="BJ63" s="207"/>
      <c r="BK63" s="80">
        <v>33.104499999999994</v>
      </c>
      <c r="BL63" s="80">
        <v>49.65674999999999</v>
      </c>
      <c r="BM63" s="16">
        <f aca="true" t="shared" si="66" ref="BM63:BM70">(BK63+BL63)/(BF63+BG63)-1</f>
        <v>0.42999999999999994</v>
      </c>
      <c r="BO63" s="288">
        <v>31</v>
      </c>
      <c r="BP63" s="288">
        <v>37</v>
      </c>
      <c r="BQ63" s="276" t="s">
        <v>425</v>
      </c>
      <c r="BR63" s="276" t="s">
        <v>425</v>
      </c>
      <c r="BS63" s="286"/>
      <c r="BT63" s="288">
        <v>41</v>
      </c>
      <c r="BU63" s="288">
        <v>49</v>
      </c>
      <c r="BV63" s="16">
        <f t="shared" si="53"/>
        <v>0.32352941176470584</v>
      </c>
      <c r="BX63" s="84">
        <v>24.62</v>
      </c>
      <c r="BY63" s="84">
        <v>30.77</v>
      </c>
      <c r="BZ63" s="277" t="s">
        <v>425</v>
      </c>
      <c r="CA63" s="277" t="s">
        <v>425</v>
      </c>
      <c r="CB63" s="207"/>
      <c r="CC63" s="84">
        <v>34.47</v>
      </c>
      <c r="CD63" s="84">
        <v>43.07</v>
      </c>
      <c r="CE63" s="16">
        <f t="shared" si="54"/>
        <v>0.3998916771980501</v>
      </c>
      <c r="CG63" s="284">
        <v>29.93</v>
      </c>
      <c r="CH63" s="284">
        <v>35.92</v>
      </c>
      <c r="CI63" s="278" t="s">
        <v>425</v>
      </c>
      <c r="CJ63" s="278" t="s">
        <v>425</v>
      </c>
      <c r="CK63" s="207"/>
      <c r="CL63" s="284">
        <v>40.56</v>
      </c>
      <c r="CM63" s="284">
        <v>48.67</v>
      </c>
      <c r="CN63" s="16">
        <f t="shared" si="55"/>
        <v>0.35504935459377385</v>
      </c>
      <c r="CP63" s="403" t="s">
        <v>425</v>
      </c>
      <c r="CQ63" s="404"/>
      <c r="CR63" s="404"/>
      <c r="CS63" s="404"/>
      <c r="CT63" s="405"/>
      <c r="CV63" s="396" t="s">
        <v>387</v>
      </c>
      <c r="CW63" s="397"/>
      <c r="CX63" s="397"/>
      <c r="CY63" s="397"/>
      <c r="CZ63" s="397"/>
      <c r="DA63" s="397"/>
      <c r="DB63" s="397"/>
      <c r="DC63" s="398"/>
    </row>
    <row r="64" spans="1:107" ht="14.25">
      <c r="A64" s="3" t="s">
        <v>420</v>
      </c>
      <c r="B64" s="67"/>
      <c r="C64" s="67"/>
      <c r="D64" s="67"/>
      <c r="E64" s="67"/>
      <c r="F64" s="16"/>
      <c r="H64" s="70">
        <v>45</v>
      </c>
      <c r="I64" s="70">
        <v>49</v>
      </c>
      <c r="J64" s="272" t="s">
        <v>425</v>
      </c>
      <c r="K64" s="272" t="s">
        <v>425</v>
      </c>
      <c r="L64" s="207"/>
      <c r="M64" s="70">
        <v>52.8</v>
      </c>
      <c r="N64" s="70">
        <v>64.68</v>
      </c>
      <c r="O64" s="16">
        <f t="shared" si="52"/>
        <v>0.24978723404255332</v>
      </c>
      <c r="Q64" s="281">
        <v>35</v>
      </c>
      <c r="R64" s="281">
        <v>44</v>
      </c>
      <c r="S64" s="273" t="s">
        <v>425</v>
      </c>
      <c r="T64" s="273" t="s">
        <v>425</v>
      </c>
      <c r="U64" s="207"/>
      <c r="V64" s="281">
        <v>47.25</v>
      </c>
      <c r="W64" s="281">
        <v>59.39</v>
      </c>
      <c r="X64" s="16">
        <v>0.3395</v>
      </c>
      <c r="Z64" s="274" t="s">
        <v>425</v>
      </c>
      <c r="AA64" s="274" t="s">
        <v>425</v>
      </c>
      <c r="AB64" s="274" t="s">
        <v>425</v>
      </c>
      <c r="AC64" s="274" t="s">
        <v>425</v>
      </c>
      <c r="AD64" s="207"/>
      <c r="AE64" s="283">
        <v>27</v>
      </c>
      <c r="AF64" s="283">
        <v>36</v>
      </c>
      <c r="AG64" s="274" t="s">
        <v>425</v>
      </c>
      <c r="AH64" s="274" t="s">
        <v>425</v>
      </c>
      <c r="AI64" s="207"/>
      <c r="AJ64" s="72">
        <v>36.18</v>
      </c>
      <c r="AK64" s="72">
        <v>48.24</v>
      </c>
      <c r="AL64" s="16">
        <f t="shared" si="65"/>
        <v>0.3400000000000001</v>
      </c>
      <c r="AN64" s="383" t="s">
        <v>387</v>
      </c>
      <c r="AO64" s="384"/>
      <c r="AP64" s="384"/>
      <c r="AQ64" s="384"/>
      <c r="AR64" s="384"/>
      <c r="AS64" s="384"/>
      <c r="AT64" s="384"/>
      <c r="AU64" s="385"/>
      <c r="AW64" s="377" t="s">
        <v>387</v>
      </c>
      <c r="AX64" s="378"/>
      <c r="AY64" s="378"/>
      <c r="AZ64" s="378"/>
      <c r="BA64" s="378"/>
      <c r="BB64" s="378"/>
      <c r="BC64" s="378"/>
      <c r="BD64" s="379"/>
      <c r="BF64" s="285">
        <v>27.41</v>
      </c>
      <c r="BG64" s="285">
        <f>BF64*1.5</f>
        <v>41.115</v>
      </c>
      <c r="BH64" s="275" t="s">
        <v>425</v>
      </c>
      <c r="BI64" s="275" t="s">
        <v>425</v>
      </c>
      <c r="BJ64" s="207"/>
      <c r="BK64" s="80">
        <v>39.1963</v>
      </c>
      <c r="BL64" s="80">
        <v>58.79445</v>
      </c>
      <c r="BM64" s="16">
        <f t="shared" si="66"/>
        <v>0.4299999999999997</v>
      </c>
      <c r="BO64" s="288">
        <v>28</v>
      </c>
      <c r="BP64" s="288">
        <v>35</v>
      </c>
      <c r="BQ64" s="276" t="s">
        <v>425</v>
      </c>
      <c r="BR64" s="276" t="s">
        <v>425</v>
      </c>
      <c r="BS64" s="286"/>
      <c r="BT64" s="288">
        <v>37</v>
      </c>
      <c r="BU64" s="288">
        <v>47</v>
      </c>
      <c r="BV64" s="16">
        <f t="shared" si="53"/>
        <v>0.33333333333333326</v>
      </c>
      <c r="BX64" s="84">
        <v>25.64</v>
      </c>
      <c r="BY64" s="84">
        <v>38.46</v>
      </c>
      <c r="BZ64" s="277" t="s">
        <v>425</v>
      </c>
      <c r="CA64" s="277" t="s">
        <v>425</v>
      </c>
      <c r="CB64" s="207"/>
      <c r="CC64" s="84">
        <v>35.9</v>
      </c>
      <c r="CD64" s="84">
        <v>53.87</v>
      </c>
      <c r="CE64" s="16">
        <f t="shared" si="54"/>
        <v>0.400468018720749</v>
      </c>
      <c r="CG64" s="284">
        <v>34.27</v>
      </c>
      <c r="CH64" s="284">
        <v>41.12</v>
      </c>
      <c r="CI64" s="278" t="s">
        <v>425</v>
      </c>
      <c r="CJ64" s="278" t="s">
        <v>425</v>
      </c>
      <c r="CK64" s="207"/>
      <c r="CL64" s="284">
        <v>46.43</v>
      </c>
      <c r="CM64" s="284">
        <v>55.72</v>
      </c>
      <c r="CN64" s="16">
        <f t="shared" si="55"/>
        <v>0.3549542379625945</v>
      </c>
      <c r="CP64" s="403" t="s">
        <v>425</v>
      </c>
      <c r="CQ64" s="404"/>
      <c r="CR64" s="404"/>
      <c r="CS64" s="404"/>
      <c r="CT64" s="405"/>
      <c r="CV64" s="396" t="s">
        <v>387</v>
      </c>
      <c r="CW64" s="397"/>
      <c r="CX64" s="397"/>
      <c r="CY64" s="397"/>
      <c r="CZ64" s="397"/>
      <c r="DA64" s="397"/>
      <c r="DB64" s="397"/>
      <c r="DC64" s="398"/>
    </row>
    <row r="65" spans="1:107" ht="14.25">
      <c r="A65" s="5" t="s">
        <v>417</v>
      </c>
      <c r="B65" s="67"/>
      <c r="C65" s="67"/>
      <c r="D65" s="67"/>
      <c r="E65" s="67"/>
      <c r="F65" s="16"/>
      <c r="H65" s="70">
        <v>35</v>
      </c>
      <c r="I65" s="70">
        <v>40</v>
      </c>
      <c r="J65" s="272" t="s">
        <v>425</v>
      </c>
      <c r="K65" s="272" t="s">
        <v>425</v>
      </c>
      <c r="L65" s="207"/>
      <c r="M65" s="70">
        <v>46.2</v>
      </c>
      <c r="N65" s="70">
        <v>52.8</v>
      </c>
      <c r="O65" s="16">
        <f t="shared" si="52"/>
        <v>0.32000000000000006</v>
      </c>
      <c r="Q65" s="281">
        <v>16</v>
      </c>
      <c r="R65" s="281">
        <v>24</v>
      </c>
      <c r="S65" s="273" t="s">
        <v>425</v>
      </c>
      <c r="T65" s="273" t="s">
        <v>425</v>
      </c>
      <c r="U65" s="207"/>
      <c r="V65" s="281">
        <v>21.59</v>
      </c>
      <c r="W65" s="281">
        <v>32.39</v>
      </c>
      <c r="X65" s="16">
        <v>0.3395</v>
      </c>
      <c r="Z65" s="274" t="s">
        <v>425</v>
      </c>
      <c r="AA65" s="274" t="s">
        <v>425</v>
      </c>
      <c r="AB65" s="274" t="s">
        <v>425</v>
      </c>
      <c r="AC65" s="274" t="s">
        <v>425</v>
      </c>
      <c r="AD65" s="207"/>
      <c r="AE65" s="283">
        <v>11</v>
      </c>
      <c r="AF65" s="283">
        <v>13</v>
      </c>
      <c r="AG65" s="274" t="s">
        <v>425</v>
      </c>
      <c r="AH65" s="274" t="s">
        <v>425</v>
      </c>
      <c r="AI65" s="207"/>
      <c r="AJ65" s="72">
        <v>15.4</v>
      </c>
      <c r="AK65" s="72">
        <v>18.2</v>
      </c>
      <c r="AL65" s="16">
        <f t="shared" si="65"/>
        <v>0.40000000000000013</v>
      </c>
      <c r="AN65" s="383" t="s">
        <v>387</v>
      </c>
      <c r="AO65" s="384"/>
      <c r="AP65" s="384"/>
      <c r="AQ65" s="384"/>
      <c r="AR65" s="384"/>
      <c r="AS65" s="384"/>
      <c r="AT65" s="384"/>
      <c r="AU65" s="385"/>
      <c r="AW65" s="377" t="s">
        <v>387</v>
      </c>
      <c r="AX65" s="378"/>
      <c r="AY65" s="378"/>
      <c r="AZ65" s="378"/>
      <c r="BA65" s="378"/>
      <c r="BB65" s="378"/>
      <c r="BC65" s="378"/>
      <c r="BD65" s="379"/>
      <c r="BF65" s="285">
        <v>10.81</v>
      </c>
      <c r="BG65" s="285">
        <v>15.9</v>
      </c>
      <c r="BH65" s="275" t="s">
        <v>425</v>
      </c>
      <c r="BI65" s="275" t="s">
        <v>425</v>
      </c>
      <c r="BJ65" s="207"/>
      <c r="BK65" s="80">
        <v>15.4583</v>
      </c>
      <c r="BL65" s="80">
        <v>22.737</v>
      </c>
      <c r="BM65" s="16">
        <f t="shared" si="66"/>
        <v>0.4299999999999997</v>
      </c>
      <c r="BO65" s="288">
        <v>14</v>
      </c>
      <c r="BP65" s="288">
        <v>16</v>
      </c>
      <c r="BQ65" s="276" t="s">
        <v>425</v>
      </c>
      <c r="BR65" s="276" t="s">
        <v>425</v>
      </c>
      <c r="BS65" s="286"/>
      <c r="BT65" s="288">
        <v>19</v>
      </c>
      <c r="BU65" s="288">
        <v>21</v>
      </c>
      <c r="BV65" s="16">
        <f t="shared" si="53"/>
        <v>0.33333333333333326</v>
      </c>
      <c r="BX65" s="84">
        <v>18.46</v>
      </c>
      <c r="BY65" s="84">
        <v>23.6</v>
      </c>
      <c r="BZ65" s="277" t="s">
        <v>425</v>
      </c>
      <c r="CA65" s="277" t="s">
        <v>425</v>
      </c>
      <c r="CB65" s="207"/>
      <c r="CC65" s="84">
        <v>25.84</v>
      </c>
      <c r="CD65" s="84">
        <v>33.04</v>
      </c>
      <c r="CE65" s="16">
        <f t="shared" si="54"/>
        <v>0.3999048977650972</v>
      </c>
      <c r="CG65" s="284">
        <v>13.26</v>
      </c>
      <c r="CH65" s="284">
        <v>15.91</v>
      </c>
      <c r="CI65" s="278" t="s">
        <v>425</v>
      </c>
      <c r="CJ65" s="278" t="s">
        <v>425</v>
      </c>
      <c r="CK65" s="207"/>
      <c r="CL65" s="284">
        <v>17.96</v>
      </c>
      <c r="CM65" s="284">
        <v>21.55</v>
      </c>
      <c r="CN65" s="16">
        <f t="shared" si="55"/>
        <v>0.35447377442578</v>
      </c>
      <c r="CP65" s="403" t="s">
        <v>425</v>
      </c>
      <c r="CQ65" s="404"/>
      <c r="CR65" s="404"/>
      <c r="CS65" s="404"/>
      <c r="CT65" s="405"/>
      <c r="CV65" s="396" t="s">
        <v>387</v>
      </c>
      <c r="CW65" s="397"/>
      <c r="CX65" s="397"/>
      <c r="CY65" s="397"/>
      <c r="CZ65" s="397"/>
      <c r="DA65" s="397"/>
      <c r="DB65" s="397"/>
      <c r="DC65" s="398"/>
    </row>
    <row r="66" spans="1:107" ht="14.25">
      <c r="A66" s="5" t="s">
        <v>418</v>
      </c>
      <c r="B66" s="67"/>
      <c r="C66" s="67"/>
      <c r="D66" s="67"/>
      <c r="E66" s="67"/>
      <c r="F66" s="16"/>
      <c r="H66" s="70">
        <v>35</v>
      </c>
      <c r="I66" s="70">
        <v>40</v>
      </c>
      <c r="J66" s="272" t="s">
        <v>425</v>
      </c>
      <c r="K66" s="272" t="s">
        <v>425</v>
      </c>
      <c r="L66" s="207"/>
      <c r="M66" s="70">
        <v>46.2</v>
      </c>
      <c r="N66" s="70">
        <v>52.8</v>
      </c>
      <c r="O66" s="16">
        <f t="shared" si="52"/>
        <v>0.32000000000000006</v>
      </c>
      <c r="Q66" s="281">
        <v>17</v>
      </c>
      <c r="R66" s="281">
        <v>25</v>
      </c>
      <c r="S66" s="273" t="s">
        <v>425</v>
      </c>
      <c r="T66" s="273" t="s">
        <v>425</v>
      </c>
      <c r="U66" s="207"/>
      <c r="V66" s="281">
        <v>22.95</v>
      </c>
      <c r="W66" s="281">
        <v>33.75</v>
      </c>
      <c r="X66" s="16">
        <v>0.3395</v>
      </c>
      <c r="Z66" s="274" t="s">
        <v>425</v>
      </c>
      <c r="AA66" s="274" t="s">
        <v>425</v>
      </c>
      <c r="AB66" s="274" t="s">
        <v>425</v>
      </c>
      <c r="AC66" s="274" t="s">
        <v>425</v>
      </c>
      <c r="AD66" s="207"/>
      <c r="AE66" s="283">
        <v>12</v>
      </c>
      <c r="AF66" s="283">
        <v>15</v>
      </c>
      <c r="AG66" s="274" t="s">
        <v>425</v>
      </c>
      <c r="AH66" s="274" t="s">
        <v>425</v>
      </c>
      <c r="AI66" s="207"/>
      <c r="AJ66" s="72">
        <v>16.8</v>
      </c>
      <c r="AK66" s="72">
        <v>21</v>
      </c>
      <c r="AL66" s="16">
        <f t="shared" si="65"/>
        <v>0.3999999999999999</v>
      </c>
      <c r="AN66" s="383" t="s">
        <v>387</v>
      </c>
      <c r="AO66" s="384"/>
      <c r="AP66" s="384"/>
      <c r="AQ66" s="384"/>
      <c r="AR66" s="384"/>
      <c r="AS66" s="384"/>
      <c r="AT66" s="384"/>
      <c r="AU66" s="385"/>
      <c r="AW66" s="377" t="s">
        <v>387</v>
      </c>
      <c r="AX66" s="378"/>
      <c r="AY66" s="378"/>
      <c r="AZ66" s="378"/>
      <c r="BA66" s="378"/>
      <c r="BB66" s="378"/>
      <c r="BC66" s="378"/>
      <c r="BD66" s="379"/>
      <c r="BF66" s="285">
        <v>10.85</v>
      </c>
      <c r="BG66" s="285">
        <v>16.27</v>
      </c>
      <c r="BH66" s="275" t="s">
        <v>425</v>
      </c>
      <c r="BI66" s="275" t="s">
        <v>425</v>
      </c>
      <c r="BJ66" s="207"/>
      <c r="BK66" s="80">
        <v>15.5155</v>
      </c>
      <c r="BL66" s="80">
        <v>23.266099999999998</v>
      </c>
      <c r="BM66" s="16">
        <f t="shared" si="66"/>
        <v>0.42999999999999994</v>
      </c>
      <c r="BO66" s="288">
        <v>16</v>
      </c>
      <c r="BP66" s="288">
        <v>18</v>
      </c>
      <c r="BQ66" s="276" t="s">
        <v>425</v>
      </c>
      <c r="BR66" s="276" t="s">
        <v>425</v>
      </c>
      <c r="BS66" s="286"/>
      <c r="BT66" s="288">
        <v>21</v>
      </c>
      <c r="BU66" s="288">
        <v>24</v>
      </c>
      <c r="BV66" s="16">
        <f t="shared" si="53"/>
        <v>0.32352941176470584</v>
      </c>
      <c r="BX66" s="84">
        <v>21.54</v>
      </c>
      <c r="BY66" s="84">
        <v>28.72</v>
      </c>
      <c r="BZ66" s="277" t="s">
        <v>425</v>
      </c>
      <c r="CA66" s="277" t="s">
        <v>425</v>
      </c>
      <c r="CB66" s="207"/>
      <c r="CC66" s="84">
        <v>30.16</v>
      </c>
      <c r="CD66" s="84">
        <v>40.21</v>
      </c>
      <c r="CE66" s="16">
        <f t="shared" si="54"/>
        <v>0.40011937922801444</v>
      </c>
      <c r="CG66" s="284">
        <v>16.24</v>
      </c>
      <c r="CH66" s="284">
        <v>19.49</v>
      </c>
      <c r="CI66" s="278" t="s">
        <v>425</v>
      </c>
      <c r="CJ66" s="278" t="s">
        <v>425</v>
      </c>
      <c r="CK66" s="207"/>
      <c r="CL66" s="284">
        <v>22.01</v>
      </c>
      <c r="CM66" s="284">
        <v>26.41</v>
      </c>
      <c r="CN66" s="16">
        <f t="shared" si="55"/>
        <v>0.355163727959698</v>
      </c>
      <c r="CP66" s="403" t="s">
        <v>425</v>
      </c>
      <c r="CQ66" s="404"/>
      <c r="CR66" s="404"/>
      <c r="CS66" s="404"/>
      <c r="CT66" s="405"/>
      <c r="CV66" s="396" t="s">
        <v>387</v>
      </c>
      <c r="CW66" s="397"/>
      <c r="CX66" s="397"/>
      <c r="CY66" s="397"/>
      <c r="CZ66" s="397"/>
      <c r="DA66" s="397"/>
      <c r="DB66" s="397"/>
      <c r="DC66" s="398"/>
    </row>
    <row r="67" spans="1:107" ht="14.25">
      <c r="A67" s="5" t="s">
        <v>424</v>
      </c>
      <c r="B67" s="67"/>
      <c r="C67" s="67"/>
      <c r="D67" s="67"/>
      <c r="E67" s="67"/>
      <c r="F67" s="16"/>
      <c r="H67" s="70">
        <v>40</v>
      </c>
      <c r="I67" s="70">
        <v>45</v>
      </c>
      <c r="J67" s="272" t="s">
        <v>425</v>
      </c>
      <c r="K67" s="272" t="s">
        <v>425</v>
      </c>
      <c r="L67" s="207"/>
      <c r="M67" s="70">
        <v>52.8</v>
      </c>
      <c r="N67" s="70">
        <v>59.4</v>
      </c>
      <c r="O67" s="16">
        <f t="shared" si="52"/>
        <v>0.31999999999999984</v>
      </c>
      <c r="Q67" s="281">
        <v>19</v>
      </c>
      <c r="R67" s="281">
        <v>27</v>
      </c>
      <c r="S67" s="273" t="s">
        <v>425</v>
      </c>
      <c r="T67" s="273" t="s">
        <v>425</v>
      </c>
      <c r="U67" s="207"/>
      <c r="V67" s="281">
        <v>25.65</v>
      </c>
      <c r="W67" s="281">
        <v>36.45</v>
      </c>
      <c r="X67" s="16">
        <v>0.3395</v>
      </c>
      <c r="Z67" s="274" t="s">
        <v>425</v>
      </c>
      <c r="AA67" s="274" t="s">
        <v>425</v>
      </c>
      <c r="AB67" s="274" t="s">
        <v>425</v>
      </c>
      <c r="AC67" s="274" t="s">
        <v>425</v>
      </c>
      <c r="AD67" s="207"/>
      <c r="AE67" s="283">
        <v>14</v>
      </c>
      <c r="AF67" s="283">
        <v>19</v>
      </c>
      <c r="AG67" s="274" t="s">
        <v>425</v>
      </c>
      <c r="AH67" s="274" t="s">
        <v>425</v>
      </c>
      <c r="AI67" s="207"/>
      <c r="AJ67" s="72">
        <v>19.6</v>
      </c>
      <c r="AK67" s="72">
        <v>26.6</v>
      </c>
      <c r="AL67" s="16">
        <f t="shared" si="65"/>
        <v>0.40000000000000013</v>
      </c>
      <c r="AN67" s="383" t="s">
        <v>387</v>
      </c>
      <c r="AO67" s="384"/>
      <c r="AP67" s="384"/>
      <c r="AQ67" s="384"/>
      <c r="AR67" s="384"/>
      <c r="AS67" s="384"/>
      <c r="AT67" s="384"/>
      <c r="AU67" s="385"/>
      <c r="AW67" s="377" t="s">
        <v>387</v>
      </c>
      <c r="AX67" s="378"/>
      <c r="AY67" s="378"/>
      <c r="AZ67" s="378"/>
      <c r="BA67" s="378"/>
      <c r="BB67" s="378"/>
      <c r="BC67" s="378"/>
      <c r="BD67" s="379"/>
      <c r="BF67" s="285">
        <v>15.17</v>
      </c>
      <c r="BG67" s="285">
        <f>BF67*1.5</f>
        <v>22.755</v>
      </c>
      <c r="BH67" s="275" t="s">
        <v>425</v>
      </c>
      <c r="BI67" s="275" t="s">
        <v>425</v>
      </c>
      <c r="BJ67" s="207"/>
      <c r="BK67" s="80">
        <v>21.693099999999998</v>
      </c>
      <c r="BL67" s="80">
        <v>32.539649999999995</v>
      </c>
      <c r="BM67" s="16">
        <f t="shared" si="66"/>
        <v>0.42999999999999994</v>
      </c>
      <c r="BO67" s="288">
        <v>17</v>
      </c>
      <c r="BP67" s="288">
        <v>20</v>
      </c>
      <c r="BQ67" s="276" t="s">
        <v>425</v>
      </c>
      <c r="BR67" s="276" t="s">
        <v>425</v>
      </c>
      <c r="BS67" s="286"/>
      <c r="BT67" s="288">
        <v>23</v>
      </c>
      <c r="BU67" s="288">
        <v>27</v>
      </c>
      <c r="BV67" s="16">
        <f t="shared" si="53"/>
        <v>0.3513513513513513</v>
      </c>
      <c r="BX67" s="84">
        <v>24.62</v>
      </c>
      <c r="BY67" s="84">
        <v>30.77</v>
      </c>
      <c r="BZ67" s="277" t="s">
        <v>425</v>
      </c>
      <c r="CA67" s="277" t="s">
        <v>425</v>
      </c>
      <c r="CB67" s="207"/>
      <c r="CC67" s="84">
        <v>34.47</v>
      </c>
      <c r="CD67" s="84">
        <v>43.08</v>
      </c>
      <c r="CE67" s="16">
        <f t="shared" si="54"/>
        <v>0.4000722152012999</v>
      </c>
      <c r="CG67" s="284">
        <v>18.59</v>
      </c>
      <c r="CH67" s="284">
        <v>22.31</v>
      </c>
      <c r="CI67" s="278" t="s">
        <v>425</v>
      </c>
      <c r="CJ67" s="278" t="s">
        <v>425</v>
      </c>
      <c r="CK67" s="207"/>
      <c r="CL67" s="284">
        <v>25.2</v>
      </c>
      <c r="CM67" s="284">
        <v>30.23</v>
      </c>
      <c r="CN67" s="16">
        <f t="shared" si="55"/>
        <v>0.3552567237163815</v>
      </c>
      <c r="CP67" s="403" t="s">
        <v>425</v>
      </c>
      <c r="CQ67" s="404"/>
      <c r="CR67" s="404"/>
      <c r="CS67" s="404"/>
      <c r="CT67" s="405"/>
      <c r="CV67" s="396" t="s">
        <v>387</v>
      </c>
      <c r="CW67" s="397"/>
      <c r="CX67" s="397"/>
      <c r="CY67" s="397"/>
      <c r="CZ67" s="397"/>
      <c r="DA67" s="397"/>
      <c r="DB67" s="397"/>
      <c r="DC67" s="398"/>
    </row>
    <row r="68" spans="1:107" ht="14.25">
      <c r="A68" s="5" t="s">
        <v>421</v>
      </c>
      <c r="B68" s="67"/>
      <c r="C68" s="67"/>
      <c r="D68" s="67"/>
      <c r="E68" s="67"/>
      <c r="F68" s="16"/>
      <c r="H68" s="70">
        <v>28</v>
      </c>
      <c r="I68" s="70">
        <v>33</v>
      </c>
      <c r="J68" s="272" t="s">
        <v>425</v>
      </c>
      <c r="K68" s="272" t="s">
        <v>425</v>
      </c>
      <c r="L68" s="207"/>
      <c r="M68" s="70">
        <v>36.96</v>
      </c>
      <c r="N68" s="70">
        <v>42.24</v>
      </c>
      <c r="O68" s="16">
        <f t="shared" si="52"/>
        <v>0.298360655737705</v>
      </c>
      <c r="Q68" s="281">
        <v>23</v>
      </c>
      <c r="R68" s="281">
        <v>29</v>
      </c>
      <c r="S68" s="273" t="s">
        <v>425</v>
      </c>
      <c r="T68" s="273" t="s">
        <v>425</v>
      </c>
      <c r="U68" s="207"/>
      <c r="V68" s="281">
        <v>45.89</v>
      </c>
      <c r="W68" s="281">
        <v>39.15</v>
      </c>
      <c r="X68" s="16">
        <v>0.3395</v>
      </c>
      <c r="Z68" s="274" t="s">
        <v>425</v>
      </c>
      <c r="AA68" s="274" t="s">
        <v>425</v>
      </c>
      <c r="AB68" s="274" t="s">
        <v>425</v>
      </c>
      <c r="AC68" s="274" t="s">
        <v>425</v>
      </c>
      <c r="AD68" s="207"/>
      <c r="AE68" s="283">
        <v>15</v>
      </c>
      <c r="AF68" s="283">
        <v>19</v>
      </c>
      <c r="AG68" s="274" t="s">
        <v>425</v>
      </c>
      <c r="AH68" s="274" t="s">
        <v>425</v>
      </c>
      <c r="AI68" s="207"/>
      <c r="AJ68" s="72">
        <v>20.25</v>
      </c>
      <c r="AK68" s="72">
        <v>25.65</v>
      </c>
      <c r="AL68" s="16">
        <f t="shared" si="65"/>
        <v>0.34999999999999987</v>
      </c>
      <c r="AN68" s="383" t="s">
        <v>387</v>
      </c>
      <c r="AO68" s="384"/>
      <c r="AP68" s="384"/>
      <c r="AQ68" s="384"/>
      <c r="AR68" s="384"/>
      <c r="AS68" s="384"/>
      <c r="AT68" s="384"/>
      <c r="AU68" s="385"/>
      <c r="AW68" s="377" t="s">
        <v>387</v>
      </c>
      <c r="AX68" s="378"/>
      <c r="AY68" s="378"/>
      <c r="AZ68" s="378"/>
      <c r="BA68" s="378"/>
      <c r="BB68" s="378"/>
      <c r="BC68" s="378"/>
      <c r="BD68" s="379"/>
      <c r="BF68" s="285">
        <v>15.95</v>
      </c>
      <c r="BG68" s="285">
        <v>20.93</v>
      </c>
      <c r="BH68" s="275" t="s">
        <v>425</v>
      </c>
      <c r="BI68" s="275" t="s">
        <v>425</v>
      </c>
      <c r="BJ68" s="207"/>
      <c r="BK68" s="80">
        <v>22.8085</v>
      </c>
      <c r="BL68" s="80">
        <v>29.9299</v>
      </c>
      <c r="BM68" s="16">
        <f t="shared" si="66"/>
        <v>0.43000000000000016</v>
      </c>
      <c r="BO68" s="288">
        <v>20.67</v>
      </c>
      <c r="BP68" s="288">
        <v>22.6</v>
      </c>
      <c r="BQ68" s="276" t="s">
        <v>425</v>
      </c>
      <c r="BR68" s="276" t="s">
        <v>425</v>
      </c>
      <c r="BS68" s="286"/>
      <c r="BT68" s="288">
        <v>27.93</v>
      </c>
      <c r="BU68" s="288">
        <v>31</v>
      </c>
      <c r="BV68" s="16">
        <f t="shared" si="53"/>
        <v>0.36191356598104907</v>
      </c>
      <c r="BX68" s="84">
        <v>23.07</v>
      </c>
      <c r="BY68" s="84">
        <v>35.38</v>
      </c>
      <c r="BZ68" s="277" t="s">
        <v>425</v>
      </c>
      <c r="CA68" s="277" t="s">
        <v>425</v>
      </c>
      <c r="CB68" s="207"/>
      <c r="CC68" s="84">
        <v>32.3</v>
      </c>
      <c r="CD68" s="84">
        <v>49.54</v>
      </c>
      <c r="CE68" s="16">
        <f t="shared" si="54"/>
        <v>0.4001710863986312</v>
      </c>
      <c r="CG68" s="284">
        <v>19.95</v>
      </c>
      <c r="CH68" s="284">
        <v>23.93</v>
      </c>
      <c r="CI68" s="278" t="s">
        <v>425</v>
      </c>
      <c r="CJ68" s="278" t="s">
        <v>425</v>
      </c>
      <c r="CK68" s="207"/>
      <c r="CL68" s="284">
        <v>27.03</v>
      </c>
      <c r="CM68" s="284">
        <v>32.43</v>
      </c>
      <c r="CN68" s="16">
        <f t="shared" si="55"/>
        <v>0.355059252506837</v>
      </c>
      <c r="CP68" s="403" t="s">
        <v>425</v>
      </c>
      <c r="CQ68" s="404"/>
      <c r="CR68" s="404"/>
      <c r="CS68" s="404"/>
      <c r="CT68" s="405"/>
      <c r="CV68" s="396" t="s">
        <v>387</v>
      </c>
      <c r="CW68" s="397"/>
      <c r="CX68" s="397"/>
      <c r="CY68" s="397"/>
      <c r="CZ68" s="397"/>
      <c r="DA68" s="397"/>
      <c r="DB68" s="397"/>
      <c r="DC68" s="398"/>
    </row>
    <row r="69" spans="1:107" ht="14.25">
      <c r="A69" s="5" t="s">
        <v>422</v>
      </c>
      <c r="B69" s="67"/>
      <c r="C69" s="67"/>
      <c r="D69" s="67"/>
      <c r="E69" s="67"/>
      <c r="F69" s="16"/>
      <c r="H69" s="70">
        <v>30</v>
      </c>
      <c r="I69" s="70">
        <v>35</v>
      </c>
      <c r="J69" s="272" t="s">
        <v>425</v>
      </c>
      <c r="K69" s="272" t="s">
        <v>425</v>
      </c>
      <c r="L69" s="207"/>
      <c r="M69" s="70">
        <v>39.6</v>
      </c>
      <c r="N69" s="70">
        <v>46.2</v>
      </c>
      <c r="O69" s="16">
        <f t="shared" si="52"/>
        <v>0.3200000000000003</v>
      </c>
      <c r="Q69" s="281">
        <v>25</v>
      </c>
      <c r="R69" s="281">
        <v>33</v>
      </c>
      <c r="S69" s="273" t="s">
        <v>425</v>
      </c>
      <c r="T69" s="273" t="s">
        <v>425</v>
      </c>
      <c r="U69" s="207"/>
      <c r="V69" s="281">
        <v>33.75</v>
      </c>
      <c r="W69" s="281">
        <v>44.55</v>
      </c>
      <c r="X69" s="16">
        <v>0.3395</v>
      </c>
      <c r="Z69" s="274" t="s">
        <v>425</v>
      </c>
      <c r="AA69" s="274" t="s">
        <v>425</v>
      </c>
      <c r="AB69" s="274" t="s">
        <v>425</v>
      </c>
      <c r="AC69" s="274" t="s">
        <v>425</v>
      </c>
      <c r="AD69" s="207"/>
      <c r="AE69" s="283">
        <v>18</v>
      </c>
      <c r="AF69" s="283">
        <v>24</v>
      </c>
      <c r="AG69" s="274" t="s">
        <v>425</v>
      </c>
      <c r="AH69" s="274" t="s">
        <v>425</v>
      </c>
      <c r="AI69" s="207"/>
      <c r="AJ69" s="72">
        <v>24.3</v>
      </c>
      <c r="AK69" s="72">
        <v>32.4</v>
      </c>
      <c r="AL69" s="16">
        <f t="shared" si="65"/>
        <v>0.3500000000000001</v>
      </c>
      <c r="AN69" s="383" t="s">
        <v>387</v>
      </c>
      <c r="AO69" s="384"/>
      <c r="AP69" s="384"/>
      <c r="AQ69" s="384"/>
      <c r="AR69" s="384"/>
      <c r="AS69" s="384"/>
      <c r="AT69" s="384"/>
      <c r="AU69" s="385"/>
      <c r="AW69" s="377" t="s">
        <v>387</v>
      </c>
      <c r="AX69" s="378"/>
      <c r="AY69" s="378"/>
      <c r="AZ69" s="378"/>
      <c r="BA69" s="378"/>
      <c r="BB69" s="378"/>
      <c r="BC69" s="378"/>
      <c r="BD69" s="379"/>
      <c r="BF69" s="285">
        <v>18.75</v>
      </c>
      <c r="BG69" s="285">
        <v>28.1</v>
      </c>
      <c r="BH69" s="275" t="s">
        <v>425</v>
      </c>
      <c r="BI69" s="275" t="s">
        <v>425</v>
      </c>
      <c r="BJ69" s="207"/>
      <c r="BK69" s="80">
        <v>26.8125</v>
      </c>
      <c r="BL69" s="80">
        <v>40.183</v>
      </c>
      <c r="BM69" s="16">
        <f t="shared" si="66"/>
        <v>0.4299999999999997</v>
      </c>
      <c r="BO69" s="288">
        <v>29</v>
      </c>
      <c r="BP69" s="288">
        <v>36</v>
      </c>
      <c r="BQ69" s="276" t="s">
        <v>425</v>
      </c>
      <c r="BR69" s="276" t="s">
        <v>425</v>
      </c>
      <c r="BS69" s="286"/>
      <c r="BT69" s="288">
        <v>39</v>
      </c>
      <c r="BU69" s="288">
        <v>48</v>
      </c>
      <c r="BV69" s="16">
        <f t="shared" si="53"/>
        <v>0.33846153846153837</v>
      </c>
      <c r="BX69" s="84">
        <v>26.15</v>
      </c>
      <c r="BY69" s="84">
        <v>36.92</v>
      </c>
      <c r="BZ69" s="277" t="s">
        <v>425</v>
      </c>
      <c r="CA69" s="277" t="s">
        <v>425</v>
      </c>
      <c r="CB69" s="207"/>
      <c r="CC69" s="84">
        <v>36.62</v>
      </c>
      <c r="CD69" s="84">
        <v>51.69</v>
      </c>
      <c r="CE69" s="16">
        <f t="shared" si="54"/>
        <v>0.4001902647851594</v>
      </c>
      <c r="CG69" s="284">
        <v>24.43</v>
      </c>
      <c r="CH69" s="284">
        <v>29.32</v>
      </c>
      <c r="CI69" s="278" t="s">
        <v>425</v>
      </c>
      <c r="CJ69" s="278" t="s">
        <v>425</v>
      </c>
      <c r="CK69" s="207"/>
      <c r="CL69" s="284">
        <v>33.11</v>
      </c>
      <c r="CM69" s="284">
        <v>39.73</v>
      </c>
      <c r="CN69" s="16">
        <f t="shared" si="55"/>
        <v>0.3551627906976744</v>
      </c>
      <c r="CP69" s="403" t="s">
        <v>425</v>
      </c>
      <c r="CQ69" s="404"/>
      <c r="CR69" s="404"/>
      <c r="CS69" s="404"/>
      <c r="CT69" s="405"/>
      <c r="CV69" s="396" t="s">
        <v>387</v>
      </c>
      <c r="CW69" s="397"/>
      <c r="CX69" s="397"/>
      <c r="CY69" s="397"/>
      <c r="CZ69" s="397"/>
      <c r="DA69" s="397"/>
      <c r="DB69" s="397"/>
      <c r="DC69" s="398"/>
    </row>
    <row r="70" spans="1:107" ht="14.25">
      <c r="A70" s="5" t="s">
        <v>423</v>
      </c>
      <c r="B70" s="67"/>
      <c r="C70" s="67"/>
      <c r="D70" s="67"/>
      <c r="E70" s="67"/>
      <c r="F70" s="16"/>
      <c r="H70" s="70">
        <v>37</v>
      </c>
      <c r="I70" s="70">
        <v>45</v>
      </c>
      <c r="J70" s="272" t="s">
        <v>425</v>
      </c>
      <c r="K70" s="272" t="s">
        <v>425</v>
      </c>
      <c r="L70" s="207"/>
      <c r="M70" s="70">
        <v>48.84</v>
      </c>
      <c r="N70" s="70">
        <v>59.4</v>
      </c>
      <c r="O70" s="16">
        <f t="shared" si="52"/>
        <v>0.32000000000000006</v>
      </c>
      <c r="Q70" s="281">
        <v>28</v>
      </c>
      <c r="R70" s="281">
        <v>37</v>
      </c>
      <c r="S70" s="273" t="s">
        <v>425</v>
      </c>
      <c r="T70" s="273" t="s">
        <v>425</v>
      </c>
      <c r="U70" s="207"/>
      <c r="V70" s="281">
        <v>37.8</v>
      </c>
      <c r="W70" s="281">
        <v>49.95</v>
      </c>
      <c r="X70" s="16">
        <v>0.3395</v>
      </c>
      <c r="Z70" s="274" t="s">
        <v>425</v>
      </c>
      <c r="AA70" s="274" t="s">
        <v>425</v>
      </c>
      <c r="AB70" s="274" t="s">
        <v>425</v>
      </c>
      <c r="AC70" s="274" t="s">
        <v>425</v>
      </c>
      <c r="AD70" s="207"/>
      <c r="AE70" s="283">
        <v>21</v>
      </c>
      <c r="AF70" s="283">
        <v>27</v>
      </c>
      <c r="AG70" s="274" t="s">
        <v>425</v>
      </c>
      <c r="AH70" s="274" t="s">
        <v>425</v>
      </c>
      <c r="AI70" s="207"/>
      <c r="AJ70" s="72">
        <v>28.35</v>
      </c>
      <c r="AK70" s="72">
        <v>36.45</v>
      </c>
      <c r="AL70" s="16">
        <f t="shared" si="65"/>
        <v>0.3500000000000003</v>
      </c>
      <c r="AN70" s="383" t="s">
        <v>387</v>
      </c>
      <c r="AO70" s="384"/>
      <c r="AP70" s="384"/>
      <c r="AQ70" s="384"/>
      <c r="AR70" s="384"/>
      <c r="AS70" s="384"/>
      <c r="AT70" s="384"/>
      <c r="AU70" s="385"/>
      <c r="AW70" s="377" t="s">
        <v>387</v>
      </c>
      <c r="AX70" s="378"/>
      <c r="AY70" s="378"/>
      <c r="AZ70" s="378"/>
      <c r="BA70" s="378"/>
      <c r="BB70" s="378"/>
      <c r="BC70" s="378"/>
      <c r="BD70" s="379"/>
      <c r="BF70" s="285">
        <v>22.35</v>
      </c>
      <c r="BG70" s="285">
        <v>33.57</v>
      </c>
      <c r="BH70" s="275" t="s">
        <v>425</v>
      </c>
      <c r="BI70" s="275" t="s">
        <v>425</v>
      </c>
      <c r="BJ70" s="207"/>
      <c r="BK70" s="80">
        <v>31.9605</v>
      </c>
      <c r="BL70" s="80">
        <v>48.0051</v>
      </c>
      <c r="BM70" s="16">
        <f t="shared" si="66"/>
        <v>0.42999999999999994</v>
      </c>
      <c r="BO70" s="288">
        <v>35</v>
      </c>
      <c r="BP70" s="288">
        <v>42</v>
      </c>
      <c r="BQ70" s="276" t="s">
        <v>425</v>
      </c>
      <c r="BR70" s="276" t="s">
        <v>425</v>
      </c>
      <c r="BS70" s="286"/>
      <c r="BT70" s="288">
        <v>47</v>
      </c>
      <c r="BU70" s="288">
        <v>56</v>
      </c>
      <c r="BV70" s="16">
        <f t="shared" si="53"/>
        <v>0.33766233766233755</v>
      </c>
      <c r="BX70" s="84">
        <v>29.23</v>
      </c>
      <c r="BY70" s="84">
        <v>46.15</v>
      </c>
      <c r="BZ70" s="277" t="s">
        <v>425</v>
      </c>
      <c r="CA70" s="277" t="s">
        <v>425</v>
      </c>
      <c r="CB70" s="207"/>
      <c r="CC70" s="84">
        <v>40.92</v>
      </c>
      <c r="CD70" s="84">
        <v>64.61</v>
      </c>
      <c r="CE70" s="16">
        <f t="shared" si="54"/>
        <v>0.39997346776333265</v>
      </c>
      <c r="CG70" s="284">
        <v>27.97</v>
      </c>
      <c r="CH70" s="284">
        <v>33.57</v>
      </c>
      <c r="CI70" s="278" t="s">
        <v>425</v>
      </c>
      <c r="CJ70" s="278" t="s">
        <v>425</v>
      </c>
      <c r="CK70" s="207"/>
      <c r="CL70" s="284">
        <v>37.9</v>
      </c>
      <c r="CM70" s="284">
        <v>45.48</v>
      </c>
      <c r="CN70" s="16">
        <f t="shared" si="55"/>
        <v>0.354891127721807</v>
      </c>
      <c r="CP70" s="403" t="s">
        <v>425</v>
      </c>
      <c r="CQ70" s="404"/>
      <c r="CR70" s="404"/>
      <c r="CS70" s="404"/>
      <c r="CT70" s="405"/>
      <c r="CV70" s="396" t="s">
        <v>387</v>
      </c>
      <c r="CW70" s="397"/>
      <c r="CX70" s="397"/>
      <c r="CY70" s="397"/>
      <c r="CZ70" s="397"/>
      <c r="DA70" s="397"/>
      <c r="DB70" s="397"/>
      <c r="DC70" s="398"/>
    </row>
    <row r="71" spans="1:107" ht="14.25">
      <c r="A71" s="6" t="s">
        <v>100</v>
      </c>
      <c r="B71" s="67"/>
      <c r="C71" s="67"/>
      <c r="D71" s="67"/>
      <c r="E71" s="67"/>
      <c r="F71" s="16"/>
      <c r="H71" s="70">
        <v>18</v>
      </c>
      <c r="I71" s="70">
        <v>22</v>
      </c>
      <c r="J71" s="209">
        <f aca="true" t="shared" si="67" ref="J71:K76">H71*1.34</f>
        <v>24.12</v>
      </c>
      <c r="K71" s="209">
        <f t="shared" si="67"/>
        <v>29.48</v>
      </c>
      <c r="L71" s="207">
        <v>0.34</v>
      </c>
      <c r="M71" s="70">
        <f aca="true" t="shared" si="68" ref="M71:N76">J71-(J71*0.015)</f>
        <v>23.758200000000002</v>
      </c>
      <c r="N71" s="70">
        <f t="shared" si="68"/>
        <v>29.0378</v>
      </c>
      <c r="O71" s="16">
        <f t="shared" si="52"/>
        <v>0.3199000000000001</v>
      </c>
      <c r="Q71" s="69">
        <v>9</v>
      </c>
      <c r="R71" s="69">
        <v>13.5</v>
      </c>
      <c r="S71" s="214">
        <v>12.15</v>
      </c>
      <c r="T71" s="214">
        <v>18.22</v>
      </c>
      <c r="U71" s="207">
        <v>0.3498</v>
      </c>
      <c r="V71" s="69">
        <f t="shared" si="56"/>
        <v>12.0555</v>
      </c>
      <c r="W71" s="69">
        <f t="shared" si="57"/>
        <v>18.08325</v>
      </c>
      <c r="X71" s="16">
        <v>0.3395</v>
      </c>
      <c r="Z71" s="215">
        <v>24.8055</v>
      </c>
      <c r="AA71" s="215">
        <v>35.1095</v>
      </c>
      <c r="AB71" s="216">
        <v>33.44350347140453</v>
      </c>
      <c r="AC71" s="215">
        <v>47.11389566652648</v>
      </c>
      <c r="AD71" s="207">
        <v>0.3445</v>
      </c>
      <c r="AE71" s="257">
        <v>18</v>
      </c>
      <c r="AF71" s="257">
        <v>35.1095</v>
      </c>
      <c r="AG71" s="215">
        <f t="shared" si="58"/>
        <v>24.201</v>
      </c>
      <c r="AH71" s="215">
        <v>47.11389566652648</v>
      </c>
      <c r="AI71" s="207">
        <f t="shared" si="59"/>
        <v>0.34278981475115544</v>
      </c>
      <c r="AJ71" s="72">
        <f aca="true" t="shared" si="69" ref="AJ71:AK76">AG71-(AG71*0.05)</f>
        <v>22.99095</v>
      </c>
      <c r="AK71" s="72">
        <f t="shared" si="69"/>
        <v>44.75820088320016</v>
      </c>
      <c r="AL71" s="16">
        <f t="shared" si="65"/>
        <v>0.2756503240135977</v>
      </c>
      <c r="AN71" s="78">
        <v>16</v>
      </c>
      <c r="AO71" s="78">
        <v>23</v>
      </c>
      <c r="AP71" s="217">
        <v>21.76</v>
      </c>
      <c r="AQ71" s="217">
        <v>31.28</v>
      </c>
      <c r="AR71" s="207">
        <v>0.36</v>
      </c>
      <c r="AS71" s="78">
        <f aca="true" t="shared" si="70" ref="AS71:AT76">AP71-(AP71*0.025)</f>
        <v>21.216</v>
      </c>
      <c r="AT71" s="78">
        <f t="shared" si="70"/>
        <v>30.498</v>
      </c>
      <c r="AU71" s="16">
        <f t="shared" si="60"/>
        <v>0.32600000000000007</v>
      </c>
      <c r="AW71" s="79">
        <v>21</v>
      </c>
      <c r="AX71" s="79">
        <v>24</v>
      </c>
      <c r="AY71" s="218">
        <v>30.87</v>
      </c>
      <c r="AZ71" s="218">
        <v>35.28</v>
      </c>
      <c r="BA71" s="207">
        <f t="shared" si="61"/>
        <v>0.4700000000000002</v>
      </c>
      <c r="BB71" s="79">
        <f aca="true" t="shared" si="71" ref="BB71:BC76">AY71-(AY71*0.05)</f>
        <v>29.3265</v>
      </c>
      <c r="BC71" s="79">
        <f t="shared" si="71"/>
        <v>33.516</v>
      </c>
      <c r="BD71" s="16">
        <f t="shared" si="62"/>
        <v>0.3965000000000001</v>
      </c>
      <c r="BF71" s="380" t="s">
        <v>387</v>
      </c>
      <c r="BG71" s="381"/>
      <c r="BH71" s="381"/>
      <c r="BI71" s="381"/>
      <c r="BJ71" s="381"/>
      <c r="BK71" s="381"/>
      <c r="BL71" s="381"/>
      <c r="BM71" s="382"/>
      <c r="BO71" s="82">
        <v>18</v>
      </c>
      <c r="BP71" s="82">
        <v>23</v>
      </c>
      <c r="BQ71" s="220">
        <v>24.3</v>
      </c>
      <c r="BR71" s="220">
        <v>31.05</v>
      </c>
      <c r="BS71" s="286">
        <f t="shared" si="0"/>
        <v>0.3500000000000001</v>
      </c>
      <c r="BT71" s="82">
        <f aca="true" t="shared" si="72" ref="BT71:BU76">BQ71-(BQ71*0.015)</f>
        <v>23.9355</v>
      </c>
      <c r="BU71" s="82">
        <f t="shared" si="72"/>
        <v>30.58425</v>
      </c>
      <c r="BV71" s="16">
        <f t="shared" si="53"/>
        <v>0.32975</v>
      </c>
      <c r="BX71" s="84">
        <v>21</v>
      </c>
      <c r="BY71" s="84">
        <v>32</v>
      </c>
      <c r="BZ71" s="221">
        <v>29.19</v>
      </c>
      <c r="CA71" s="221">
        <v>44.48</v>
      </c>
      <c r="CB71" s="207">
        <f t="shared" si="1"/>
        <v>0.3900000000000001</v>
      </c>
      <c r="CC71" s="84">
        <f aca="true" t="shared" si="73" ref="CC71:CD76">BZ71-(BZ71*0.01)</f>
        <v>28.898100000000003</v>
      </c>
      <c r="CD71" s="84">
        <f t="shared" si="73"/>
        <v>44.035199999999996</v>
      </c>
      <c r="CE71" s="16">
        <f t="shared" si="54"/>
        <v>0.3761000000000001</v>
      </c>
      <c r="CG71" s="258">
        <v>21</v>
      </c>
      <c r="CH71" s="258">
        <v>25</v>
      </c>
      <c r="CI71" s="222">
        <v>28.455</v>
      </c>
      <c r="CJ71" s="222">
        <v>33.875</v>
      </c>
      <c r="CK71" s="207">
        <f t="shared" si="24"/>
        <v>0.355</v>
      </c>
      <c r="CL71" s="85">
        <f aca="true" t="shared" si="74" ref="CL71:CM76">CI71-(CI71*0.015)</f>
        <v>28.028174999999997</v>
      </c>
      <c r="CM71" s="85">
        <f t="shared" si="74"/>
        <v>33.366875</v>
      </c>
      <c r="CN71" s="16">
        <f t="shared" si="55"/>
        <v>0.33467500000000006</v>
      </c>
      <c r="CP71" s="208">
        <v>18.975</v>
      </c>
      <c r="CQ71" s="208">
        <v>29.7505</v>
      </c>
      <c r="CR71" s="208">
        <v>26.565</v>
      </c>
      <c r="CS71" s="208">
        <v>41.65069999999999</v>
      </c>
      <c r="CT71" s="207">
        <v>0.4</v>
      </c>
      <c r="CV71" s="87">
        <v>16</v>
      </c>
      <c r="CW71" s="87">
        <v>20</v>
      </c>
      <c r="CX71" s="87">
        <f aca="true" t="shared" si="75" ref="CX71:CY76">CV71*1.32</f>
        <v>21.12</v>
      </c>
      <c r="CY71" s="87">
        <f t="shared" si="75"/>
        <v>26.400000000000002</v>
      </c>
      <c r="CZ71" s="16">
        <f t="shared" si="63"/>
        <v>0.32000000000000006</v>
      </c>
      <c r="DA71" s="87">
        <f aca="true" t="shared" si="76" ref="DA71:DB76">CX71-(CX71*0.05)</f>
        <v>20.064</v>
      </c>
      <c r="DB71" s="87">
        <f t="shared" si="76"/>
        <v>25.080000000000002</v>
      </c>
      <c r="DC71" s="16">
        <f t="shared" si="64"/>
        <v>0.2540000000000002</v>
      </c>
    </row>
    <row r="72" spans="1:107" ht="14.25">
      <c r="A72" s="6" t="s">
        <v>101</v>
      </c>
      <c r="B72" s="67"/>
      <c r="C72" s="67"/>
      <c r="D72" s="67"/>
      <c r="E72" s="67"/>
      <c r="F72" s="16"/>
      <c r="H72" s="70">
        <v>16</v>
      </c>
      <c r="I72" s="70">
        <v>24</v>
      </c>
      <c r="J72" s="209">
        <f t="shared" si="67"/>
        <v>21.44</v>
      </c>
      <c r="K72" s="209">
        <f t="shared" si="67"/>
        <v>32.160000000000004</v>
      </c>
      <c r="L72" s="207">
        <v>0.34</v>
      </c>
      <c r="M72" s="70">
        <f t="shared" si="68"/>
        <v>21.1184</v>
      </c>
      <c r="N72" s="70">
        <f t="shared" si="68"/>
        <v>31.677600000000005</v>
      </c>
      <c r="O72" s="16">
        <f t="shared" si="52"/>
        <v>0.3199000000000001</v>
      </c>
      <c r="Q72" s="69">
        <v>20</v>
      </c>
      <c r="R72" s="69">
        <v>30</v>
      </c>
      <c r="S72" s="214">
        <v>26.99</v>
      </c>
      <c r="T72" s="214">
        <v>40.48</v>
      </c>
      <c r="U72" s="207">
        <v>0.3494</v>
      </c>
      <c r="V72" s="69">
        <f t="shared" si="56"/>
        <v>26.79</v>
      </c>
      <c r="W72" s="69">
        <f t="shared" si="57"/>
        <v>40.185</v>
      </c>
      <c r="X72" s="16">
        <v>0.3395</v>
      </c>
      <c r="Z72" s="215">
        <v>16.1115</v>
      </c>
      <c r="AA72" s="215">
        <v>21.642999999999997</v>
      </c>
      <c r="AB72" s="216">
        <v>21.888125542472665</v>
      </c>
      <c r="AC72" s="215">
        <v>29.24779158116063</v>
      </c>
      <c r="AD72" s="207">
        <v>0.3544</v>
      </c>
      <c r="AE72" s="257">
        <v>16.1115</v>
      </c>
      <c r="AF72" s="257">
        <v>21.642999999999997</v>
      </c>
      <c r="AG72" s="215">
        <f t="shared" si="58"/>
        <v>21.821415599999998</v>
      </c>
      <c r="AH72" s="215">
        <v>29.24779158116063</v>
      </c>
      <c r="AI72" s="207">
        <f t="shared" si="59"/>
        <v>0.35266543540930595</v>
      </c>
      <c r="AJ72" s="72">
        <f t="shared" si="69"/>
        <v>20.73034482</v>
      </c>
      <c r="AK72" s="72">
        <f t="shared" si="69"/>
        <v>27.7854020021026</v>
      </c>
      <c r="AL72" s="16">
        <f t="shared" si="65"/>
        <v>0.28503216363884065</v>
      </c>
      <c r="AN72" s="78">
        <v>16</v>
      </c>
      <c r="AO72" s="78">
        <v>24</v>
      </c>
      <c r="AP72" s="217">
        <v>21.76</v>
      </c>
      <c r="AQ72" s="217">
        <v>32.64</v>
      </c>
      <c r="AR72" s="207">
        <v>0.36</v>
      </c>
      <c r="AS72" s="78">
        <f t="shared" si="70"/>
        <v>21.216</v>
      </c>
      <c r="AT72" s="78">
        <f t="shared" si="70"/>
        <v>31.824</v>
      </c>
      <c r="AU72" s="16">
        <f t="shared" si="60"/>
        <v>0.32600000000000007</v>
      </c>
      <c r="AW72" s="79">
        <v>22</v>
      </c>
      <c r="AX72" s="79">
        <v>26</v>
      </c>
      <c r="AY72" s="218">
        <v>32.34</v>
      </c>
      <c r="AZ72" s="218">
        <v>38.22</v>
      </c>
      <c r="BA72" s="207">
        <f t="shared" si="61"/>
        <v>0.47</v>
      </c>
      <c r="BB72" s="79">
        <f t="shared" si="71"/>
        <v>30.723000000000003</v>
      </c>
      <c r="BC72" s="79">
        <f t="shared" si="71"/>
        <v>36.309</v>
      </c>
      <c r="BD72" s="16">
        <f t="shared" si="62"/>
        <v>0.39649999999999985</v>
      </c>
      <c r="BF72" s="80">
        <v>16.23</v>
      </c>
      <c r="BG72" s="80">
        <v>20.45</v>
      </c>
      <c r="BH72" s="219">
        <v>22.32</v>
      </c>
      <c r="BI72" s="219">
        <v>28.12</v>
      </c>
      <c r="BJ72" s="207">
        <v>0.375</v>
      </c>
      <c r="BK72" s="80">
        <f aca="true" t="shared" si="77" ref="BK72:BL74">BH72-(BH72*0.025)</f>
        <v>21.762</v>
      </c>
      <c r="BL72" s="80">
        <f t="shared" si="77"/>
        <v>27.417</v>
      </c>
      <c r="BM72" s="16">
        <f>(BK72+BL72)/(BF72+BG72)-1</f>
        <v>0.3407579062159216</v>
      </c>
      <c r="BO72" s="82">
        <v>20</v>
      </c>
      <c r="BP72" s="82">
        <v>25</v>
      </c>
      <c r="BQ72" s="220">
        <v>27</v>
      </c>
      <c r="BR72" s="220">
        <v>33.75</v>
      </c>
      <c r="BS72" s="286">
        <f t="shared" si="0"/>
        <v>0.3500000000000001</v>
      </c>
      <c r="BT72" s="82">
        <f t="shared" si="72"/>
        <v>26.595</v>
      </c>
      <c r="BU72" s="82">
        <f t="shared" si="72"/>
        <v>33.24375</v>
      </c>
      <c r="BV72" s="16">
        <f t="shared" si="53"/>
        <v>0.32975</v>
      </c>
      <c r="BX72" s="84">
        <v>15.75</v>
      </c>
      <c r="BY72" s="84">
        <v>25</v>
      </c>
      <c r="BZ72" s="221">
        <v>21.89</v>
      </c>
      <c r="CA72" s="221">
        <v>34.75</v>
      </c>
      <c r="CB72" s="207">
        <f t="shared" si="1"/>
        <v>0.38993865030674857</v>
      </c>
      <c r="CC72" s="84">
        <f t="shared" si="73"/>
        <v>21.6711</v>
      </c>
      <c r="CD72" s="84">
        <f t="shared" si="73"/>
        <v>34.4025</v>
      </c>
      <c r="CE72" s="16">
        <f t="shared" si="54"/>
        <v>0.3760392638036809</v>
      </c>
      <c r="CG72" s="258">
        <v>19.7</v>
      </c>
      <c r="CH72" s="258">
        <v>21.7</v>
      </c>
      <c r="CI72" s="222">
        <v>26.6935</v>
      </c>
      <c r="CJ72" s="222">
        <v>29.403499999999998</v>
      </c>
      <c r="CK72" s="207">
        <f t="shared" si="24"/>
        <v>0.355</v>
      </c>
      <c r="CL72" s="85">
        <f t="shared" si="74"/>
        <v>26.293097500000002</v>
      </c>
      <c r="CM72" s="85">
        <f t="shared" si="74"/>
        <v>28.962447499999996</v>
      </c>
      <c r="CN72" s="16">
        <f t="shared" si="55"/>
        <v>0.33467500000000006</v>
      </c>
      <c r="CP72" s="208">
        <v>17.732000000000003</v>
      </c>
      <c r="CQ72" s="208">
        <v>27.807</v>
      </c>
      <c r="CR72" s="208">
        <v>24.824800000000003</v>
      </c>
      <c r="CS72" s="208">
        <v>41.710499999999996</v>
      </c>
      <c r="CT72" s="207">
        <v>0.5</v>
      </c>
      <c r="CV72" s="87">
        <v>22</v>
      </c>
      <c r="CW72" s="87">
        <v>28</v>
      </c>
      <c r="CX72" s="87">
        <f t="shared" si="75"/>
        <v>29.040000000000003</v>
      </c>
      <c r="CY72" s="87">
        <f t="shared" si="75"/>
        <v>36.96</v>
      </c>
      <c r="CZ72" s="16">
        <f t="shared" si="63"/>
        <v>0.32000000000000006</v>
      </c>
      <c r="DA72" s="87">
        <f t="shared" si="76"/>
        <v>27.588</v>
      </c>
      <c r="DB72" s="87">
        <f t="shared" si="76"/>
        <v>35.112</v>
      </c>
      <c r="DC72" s="16">
        <f t="shared" si="64"/>
        <v>0.254</v>
      </c>
    </row>
    <row r="73" spans="1:107" ht="14.25">
      <c r="A73" s="6" t="s">
        <v>102</v>
      </c>
      <c r="B73" s="67"/>
      <c r="C73" s="67"/>
      <c r="D73" s="67"/>
      <c r="E73" s="67"/>
      <c r="F73" s="16"/>
      <c r="H73" s="70">
        <v>17</v>
      </c>
      <c r="I73" s="70">
        <v>26</v>
      </c>
      <c r="J73" s="209">
        <f t="shared" si="67"/>
        <v>22.78</v>
      </c>
      <c r="K73" s="209">
        <f t="shared" si="67"/>
        <v>34.84</v>
      </c>
      <c r="L73" s="207">
        <v>0.34</v>
      </c>
      <c r="M73" s="70">
        <f t="shared" si="68"/>
        <v>22.4383</v>
      </c>
      <c r="N73" s="70">
        <f t="shared" si="68"/>
        <v>34.317400000000006</v>
      </c>
      <c r="O73" s="16">
        <f t="shared" si="52"/>
        <v>0.3199000000000001</v>
      </c>
      <c r="Q73" s="69">
        <v>45</v>
      </c>
      <c r="R73" s="69">
        <v>50</v>
      </c>
      <c r="S73" s="214">
        <v>60.73</v>
      </c>
      <c r="T73" s="214">
        <v>67.47</v>
      </c>
      <c r="U73" s="207">
        <v>0.3495</v>
      </c>
      <c r="V73" s="69">
        <f t="shared" si="56"/>
        <v>60.2775</v>
      </c>
      <c r="W73" s="69">
        <f t="shared" si="57"/>
        <v>66.975</v>
      </c>
      <c r="X73" s="16">
        <v>0.3395</v>
      </c>
      <c r="Z73" s="215">
        <v>17.790499999999998</v>
      </c>
      <c r="AA73" s="215">
        <v>23.758999999999997</v>
      </c>
      <c r="AB73" s="216">
        <v>24.12488115222876</v>
      </c>
      <c r="AC73" s="215">
        <v>32.05510426408746</v>
      </c>
      <c r="AD73" s="207">
        <v>0.3521</v>
      </c>
      <c r="AE73" s="257">
        <v>17.790499999999998</v>
      </c>
      <c r="AF73" s="257">
        <v>23.758999999999997</v>
      </c>
      <c r="AG73" s="215">
        <f t="shared" si="58"/>
        <v>24.05453505</v>
      </c>
      <c r="AH73" s="215">
        <v>32.05510426408746</v>
      </c>
      <c r="AI73" s="207">
        <f t="shared" si="59"/>
        <v>0.3504287491807956</v>
      </c>
      <c r="AJ73" s="72">
        <f t="shared" si="69"/>
        <v>22.8518082975</v>
      </c>
      <c r="AK73" s="72">
        <f t="shared" si="69"/>
        <v>30.45234905088309</v>
      </c>
      <c r="AL73" s="16">
        <f t="shared" si="65"/>
        <v>0.28290731172175576</v>
      </c>
      <c r="AN73" s="78">
        <v>17</v>
      </c>
      <c r="AO73" s="78">
        <v>26</v>
      </c>
      <c r="AP73" s="217">
        <v>23.12</v>
      </c>
      <c r="AQ73" s="217">
        <v>35.36</v>
      </c>
      <c r="AR73" s="207">
        <v>0.36</v>
      </c>
      <c r="AS73" s="78">
        <f t="shared" si="70"/>
        <v>22.542</v>
      </c>
      <c r="AT73" s="78">
        <f t="shared" si="70"/>
        <v>34.476</v>
      </c>
      <c r="AU73" s="16">
        <f t="shared" si="60"/>
        <v>0.32600000000000007</v>
      </c>
      <c r="AW73" s="79">
        <v>24</v>
      </c>
      <c r="AX73" s="79">
        <v>28</v>
      </c>
      <c r="AY73" s="218">
        <v>35.28</v>
      </c>
      <c r="AZ73" s="218">
        <v>41.16</v>
      </c>
      <c r="BA73" s="207">
        <f t="shared" si="61"/>
        <v>0.47</v>
      </c>
      <c r="BB73" s="79">
        <f t="shared" si="71"/>
        <v>33.516</v>
      </c>
      <c r="BC73" s="79">
        <f t="shared" si="71"/>
        <v>39.102</v>
      </c>
      <c r="BD73" s="16">
        <f t="shared" si="62"/>
        <v>0.39649999999999985</v>
      </c>
      <c r="BF73" s="80">
        <v>17.43</v>
      </c>
      <c r="BG73" s="80">
        <v>21.56</v>
      </c>
      <c r="BH73" s="219">
        <v>23.97</v>
      </c>
      <c r="BI73" s="219">
        <v>29.65</v>
      </c>
      <c r="BJ73" s="207">
        <v>0.375</v>
      </c>
      <c r="BK73" s="80">
        <f t="shared" si="77"/>
        <v>23.370749999999997</v>
      </c>
      <c r="BL73" s="80">
        <f t="shared" si="77"/>
        <v>28.908749999999998</v>
      </c>
      <c r="BM73" s="16">
        <f>(BK73+BL73)/(BF73+BG73)-1</f>
        <v>0.34084380610412945</v>
      </c>
      <c r="BO73" s="82">
        <v>22</v>
      </c>
      <c r="BP73" s="82">
        <v>27</v>
      </c>
      <c r="BQ73" s="220">
        <v>29.7</v>
      </c>
      <c r="BR73" s="220">
        <v>36.45</v>
      </c>
      <c r="BS73" s="286">
        <f t="shared" si="0"/>
        <v>0.3500000000000001</v>
      </c>
      <c r="BT73" s="82">
        <f t="shared" si="72"/>
        <v>29.2545</v>
      </c>
      <c r="BU73" s="82">
        <f t="shared" si="72"/>
        <v>35.90325</v>
      </c>
      <c r="BV73" s="16">
        <f t="shared" si="53"/>
        <v>0.32974999999999977</v>
      </c>
      <c r="BX73" s="84">
        <v>16.85</v>
      </c>
      <c r="BY73" s="84">
        <v>27</v>
      </c>
      <c r="BZ73" s="221">
        <v>23.42</v>
      </c>
      <c r="CA73" s="221">
        <v>37.53</v>
      </c>
      <c r="CB73" s="207">
        <f t="shared" si="1"/>
        <v>0.3899657924743445</v>
      </c>
      <c r="CC73" s="84">
        <f t="shared" si="73"/>
        <v>23.1858</v>
      </c>
      <c r="CD73" s="84">
        <f t="shared" si="73"/>
        <v>37.1547</v>
      </c>
      <c r="CE73" s="16">
        <f t="shared" si="54"/>
        <v>0.3760661345496008</v>
      </c>
      <c r="CG73" s="258">
        <v>22</v>
      </c>
      <c r="CH73" s="258">
        <v>24</v>
      </c>
      <c r="CI73" s="222">
        <v>29.81</v>
      </c>
      <c r="CJ73" s="222">
        <v>32.519999999999996</v>
      </c>
      <c r="CK73" s="207">
        <f t="shared" si="24"/>
        <v>0.355</v>
      </c>
      <c r="CL73" s="85">
        <f t="shared" si="74"/>
        <v>29.362849999999998</v>
      </c>
      <c r="CM73" s="85">
        <f t="shared" si="74"/>
        <v>32.032199999999996</v>
      </c>
      <c r="CN73" s="16">
        <f t="shared" si="55"/>
        <v>0.33467500000000006</v>
      </c>
      <c r="CP73" s="208">
        <v>18.975</v>
      </c>
      <c r="CQ73" s="208">
        <v>29.7505</v>
      </c>
      <c r="CR73" s="208">
        <v>26.565</v>
      </c>
      <c r="CS73" s="208">
        <v>44.62575</v>
      </c>
      <c r="CT73" s="207">
        <v>0.5</v>
      </c>
      <c r="CV73" s="87">
        <v>26</v>
      </c>
      <c r="CW73" s="87">
        <v>32</v>
      </c>
      <c r="CX73" s="87">
        <f t="shared" si="75"/>
        <v>34.32</v>
      </c>
      <c r="CY73" s="87">
        <f t="shared" si="75"/>
        <v>42.24</v>
      </c>
      <c r="CZ73" s="16">
        <f t="shared" si="63"/>
        <v>0.32000000000000006</v>
      </c>
      <c r="DA73" s="87">
        <f t="shared" si="76"/>
        <v>32.604</v>
      </c>
      <c r="DB73" s="87">
        <f t="shared" si="76"/>
        <v>40.128</v>
      </c>
      <c r="DC73" s="16">
        <f t="shared" si="64"/>
        <v>0.254</v>
      </c>
    </row>
    <row r="74" spans="1:107" ht="14.25">
      <c r="A74" s="6" t="s">
        <v>103</v>
      </c>
      <c r="B74" s="67"/>
      <c r="C74" s="67"/>
      <c r="D74" s="67"/>
      <c r="E74" s="67"/>
      <c r="F74" s="16"/>
      <c r="H74" s="70">
        <v>22</v>
      </c>
      <c r="I74" s="70">
        <v>34</v>
      </c>
      <c r="J74" s="209">
        <f t="shared" si="67"/>
        <v>29.48</v>
      </c>
      <c r="K74" s="209">
        <f t="shared" si="67"/>
        <v>45.56</v>
      </c>
      <c r="L74" s="207">
        <v>0.34</v>
      </c>
      <c r="M74" s="70">
        <f t="shared" si="68"/>
        <v>29.0378</v>
      </c>
      <c r="N74" s="70">
        <f t="shared" si="68"/>
        <v>44.8766</v>
      </c>
      <c r="O74" s="16">
        <f t="shared" si="52"/>
        <v>0.3199000000000001</v>
      </c>
      <c r="Q74" s="69">
        <v>50</v>
      </c>
      <c r="R74" s="69">
        <v>70</v>
      </c>
      <c r="S74" s="214">
        <v>67.47</v>
      </c>
      <c r="T74" s="214">
        <v>94.46</v>
      </c>
      <c r="U74" s="207">
        <v>0.3494</v>
      </c>
      <c r="V74" s="69">
        <f t="shared" si="56"/>
        <v>66.975</v>
      </c>
      <c r="W74" s="69">
        <f t="shared" si="57"/>
        <v>93.765</v>
      </c>
      <c r="X74" s="16">
        <v>0.3395</v>
      </c>
      <c r="Z74" s="215">
        <v>19.458000000000002</v>
      </c>
      <c r="AA74" s="215">
        <v>25.783</v>
      </c>
      <c r="AB74" s="216">
        <v>26.34631651808242</v>
      </c>
      <c r="AC74" s="215">
        <v>34.740359873843566</v>
      </c>
      <c r="AD74" s="207">
        <v>0.3503</v>
      </c>
      <c r="AE74" s="257">
        <v>19.458000000000002</v>
      </c>
      <c r="AF74" s="257">
        <v>25.783</v>
      </c>
      <c r="AG74" s="215">
        <f t="shared" si="58"/>
        <v>26.2741374</v>
      </c>
      <c r="AH74" s="215">
        <v>34.740359873843566</v>
      </c>
      <c r="AI74" s="207">
        <f t="shared" si="59"/>
        <v>0.34865492084267746</v>
      </c>
      <c r="AJ74" s="72">
        <f t="shared" si="69"/>
        <v>24.96043053</v>
      </c>
      <c r="AK74" s="72">
        <f t="shared" si="69"/>
        <v>33.00334188015139</v>
      </c>
      <c r="AL74" s="16">
        <f t="shared" si="65"/>
        <v>0.2812221748005437</v>
      </c>
      <c r="AN74" s="78">
        <v>22</v>
      </c>
      <c r="AO74" s="78">
        <v>30</v>
      </c>
      <c r="AP74" s="217">
        <v>29.92</v>
      </c>
      <c r="AQ74" s="217">
        <v>40.8</v>
      </c>
      <c r="AR74" s="207">
        <v>0.36</v>
      </c>
      <c r="AS74" s="78">
        <f t="shared" si="70"/>
        <v>29.172</v>
      </c>
      <c r="AT74" s="78">
        <f t="shared" si="70"/>
        <v>39.779999999999994</v>
      </c>
      <c r="AU74" s="16">
        <f t="shared" si="60"/>
        <v>0.32600000000000007</v>
      </c>
      <c r="AW74" s="79">
        <v>26</v>
      </c>
      <c r="AX74" s="79">
        <v>30</v>
      </c>
      <c r="AY74" s="218">
        <v>38.22</v>
      </c>
      <c r="AZ74" s="218">
        <v>44.1</v>
      </c>
      <c r="BA74" s="207">
        <f t="shared" si="61"/>
        <v>0.47</v>
      </c>
      <c r="BB74" s="79">
        <f t="shared" si="71"/>
        <v>36.309</v>
      </c>
      <c r="BC74" s="79">
        <f t="shared" si="71"/>
        <v>41.895</v>
      </c>
      <c r="BD74" s="16">
        <f t="shared" si="62"/>
        <v>0.3965000000000001</v>
      </c>
      <c r="BF74" s="80">
        <v>22.56</v>
      </c>
      <c r="BG74" s="80">
        <v>25.45</v>
      </c>
      <c r="BH74" s="219">
        <v>31.02</v>
      </c>
      <c r="BI74" s="219">
        <v>34.99</v>
      </c>
      <c r="BJ74" s="207">
        <v>0.375</v>
      </c>
      <c r="BK74" s="80">
        <f t="shared" si="77"/>
        <v>30.2445</v>
      </c>
      <c r="BL74" s="80">
        <f t="shared" si="77"/>
        <v>34.11525</v>
      </c>
      <c r="BM74" s="16">
        <f>(BK74+BL74)/(BF74+BG74)-1</f>
        <v>0.3405488439908355</v>
      </c>
      <c r="BO74" s="82">
        <v>25</v>
      </c>
      <c r="BP74" s="82">
        <v>29</v>
      </c>
      <c r="BQ74" s="220">
        <v>33.75</v>
      </c>
      <c r="BR74" s="220">
        <v>39.15</v>
      </c>
      <c r="BS74" s="286">
        <f t="shared" si="0"/>
        <v>0.3500000000000001</v>
      </c>
      <c r="BT74" s="82">
        <f t="shared" si="72"/>
        <v>33.24375</v>
      </c>
      <c r="BU74" s="82">
        <f t="shared" si="72"/>
        <v>38.56275</v>
      </c>
      <c r="BV74" s="16">
        <f t="shared" si="53"/>
        <v>0.32975</v>
      </c>
      <c r="BX74" s="84">
        <v>22.05</v>
      </c>
      <c r="BY74" s="84">
        <v>33.5</v>
      </c>
      <c r="BZ74" s="221">
        <v>30.65</v>
      </c>
      <c r="CA74" s="221">
        <v>46.56</v>
      </c>
      <c r="CB74" s="207">
        <f t="shared" si="1"/>
        <v>0.3899189918991901</v>
      </c>
      <c r="CC74" s="84">
        <f t="shared" si="73"/>
        <v>30.3435</v>
      </c>
      <c r="CD74" s="84">
        <f t="shared" si="73"/>
        <v>46.0944</v>
      </c>
      <c r="CE74" s="16">
        <f t="shared" si="54"/>
        <v>0.37601980198019813</v>
      </c>
      <c r="CG74" s="258">
        <v>27</v>
      </c>
      <c r="CH74" s="258">
        <v>30</v>
      </c>
      <c r="CI74" s="222">
        <v>36.585</v>
      </c>
      <c r="CJ74" s="222">
        <v>40.65</v>
      </c>
      <c r="CK74" s="207">
        <f t="shared" si="24"/>
        <v>0.355</v>
      </c>
      <c r="CL74" s="85">
        <f t="shared" si="74"/>
        <v>36.036225</v>
      </c>
      <c r="CM74" s="85">
        <f t="shared" si="74"/>
        <v>40.04025</v>
      </c>
      <c r="CN74" s="16">
        <f t="shared" si="55"/>
        <v>0.33467500000000006</v>
      </c>
      <c r="CP74" s="208">
        <v>24.871000000000002</v>
      </c>
      <c r="CQ74" s="208">
        <v>39.007999999999996</v>
      </c>
      <c r="CR74" s="208">
        <v>34.8194</v>
      </c>
      <c r="CS74" s="208">
        <v>58.51199999999999</v>
      </c>
      <c r="CT74" s="207">
        <v>0.5</v>
      </c>
      <c r="CV74" s="87">
        <v>30</v>
      </c>
      <c r="CW74" s="87">
        <v>36</v>
      </c>
      <c r="CX74" s="87">
        <f t="shared" si="75"/>
        <v>39.6</v>
      </c>
      <c r="CY74" s="87">
        <f t="shared" si="75"/>
        <v>47.52</v>
      </c>
      <c r="CZ74" s="16">
        <f t="shared" si="63"/>
        <v>0.32000000000000006</v>
      </c>
      <c r="DA74" s="87">
        <f t="shared" si="76"/>
        <v>37.620000000000005</v>
      </c>
      <c r="DB74" s="87">
        <f t="shared" si="76"/>
        <v>45.144000000000005</v>
      </c>
      <c r="DC74" s="16">
        <f t="shared" si="64"/>
        <v>0.2540000000000002</v>
      </c>
    </row>
    <row r="75" spans="1:107" ht="14.25">
      <c r="A75" s="6" t="s">
        <v>104</v>
      </c>
      <c r="B75" s="67"/>
      <c r="C75" s="67"/>
      <c r="D75" s="67"/>
      <c r="E75" s="67"/>
      <c r="F75" s="16"/>
      <c r="H75" s="70">
        <v>18</v>
      </c>
      <c r="I75" s="70">
        <v>22</v>
      </c>
      <c r="J75" s="209">
        <f t="shared" si="67"/>
        <v>24.12</v>
      </c>
      <c r="K75" s="209">
        <f t="shared" si="67"/>
        <v>29.48</v>
      </c>
      <c r="L75" s="207">
        <v>0.34</v>
      </c>
      <c r="M75" s="70">
        <f t="shared" si="68"/>
        <v>23.758200000000002</v>
      </c>
      <c r="N75" s="70">
        <f t="shared" si="68"/>
        <v>29.0378</v>
      </c>
      <c r="O75" s="16">
        <f t="shared" si="52"/>
        <v>0.3199000000000001</v>
      </c>
      <c r="Q75" s="69">
        <v>20</v>
      </c>
      <c r="R75" s="69">
        <v>30</v>
      </c>
      <c r="S75" s="214">
        <v>26.99</v>
      </c>
      <c r="T75" s="214">
        <v>40.48</v>
      </c>
      <c r="U75" s="207">
        <v>0.3494</v>
      </c>
      <c r="V75" s="69">
        <f t="shared" si="56"/>
        <v>26.79</v>
      </c>
      <c r="W75" s="69">
        <f t="shared" si="57"/>
        <v>40.185</v>
      </c>
      <c r="X75" s="16">
        <v>0.3395</v>
      </c>
      <c r="Z75" s="215">
        <v>20.400999999999996</v>
      </c>
      <c r="AA75" s="215">
        <v>28.9685</v>
      </c>
      <c r="AB75" s="216">
        <v>27.600021093355753</v>
      </c>
      <c r="AC75" s="215">
        <v>38.96658603238014</v>
      </c>
      <c r="AD75" s="207">
        <v>0.3483</v>
      </c>
      <c r="AE75" s="257">
        <v>19</v>
      </c>
      <c r="AF75" s="257">
        <v>28.9685</v>
      </c>
      <c r="AG75" s="215">
        <f t="shared" si="58"/>
        <v>25.6177</v>
      </c>
      <c r="AH75" s="215">
        <v>38.96658603238014</v>
      </c>
      <c r="AI75" s="207">
        <f t="shared" si="59"/>
        <v>0.34638952713510185</v>
      </c>
      <c r="AJ75" s="72">
        <f t="shared" si="69"/>
        <v>24.336814999999998</v>
      </c>
      <c r="AK75" s="72">
        <f t="shared" si="69"/>
        <v>37.01825673076114</v>
      </c>
      <c r="AL75" s="16">
        <f t="shared" si="65"/>
        <v>0.279070050778347</v>
      </c>
      <c r="AN75" s="78">
        <v>16</v>
      </c>
      <c r="AO75" s="78">
        <v>20</v>
      </c>
      <c r="AP75" s="217">
        <v>21.76</v>
      </c>
      <c r="AQ75" s="217">
        <v>27.2</v>
      </c>
      <c r="AR75" s="207">
        <v>0.36</v>
      </c>
      <c r="AS75" s="78">
        <f t="shared" si="70"/>
        <v>21.216</v>
      </c>
      <c r="AT75" s="78">
        <f t="shared" si="70"/>
        <v>26.52</v>
      </c>
      <c r="AU75" s="16">
        <f t="shared" si="60"/>
        <v>0.32600000000000007</v>
      </c>
      <c r="AW75" s="79">
        <v>18</v>
      </c>
      <c r="AX75" s="79">
        <v>21</v>
      </c>
      <c r="AY75" s="218">
        <v>26.46</v>
      </c>
      <c r="AZ75" s="218">
        <v>30.869999999999997</v>
      </c>
      <c r="BA75" s="207">
        <f t="shared" si="61"/>
        <v>0.47</v>
      </c>
      <c r="BB75" s="79">
        <f t="shared" si="71"/>
        <v>25.137</v>
      </c>
      <c r="BC75" s="79">
        <f t="shared" si="71"/>
        <v>29.326499999999996</v>
      </c>
      <c r="BD75" s="16">
        <f t="shared" si="62"/>
        <v>0.39649999999999985</v>
      </c>
      <c r="BF75" s="380" t="s">
        <v>387</v>
      </c>
      <c r="BG75" s="381"/>
      <c r="BH75" s="381"/>
      <c r="BI75" s="381"/>
      <c r="BJ75" s="381"/>
      <c r="BK75" s="381"/>
      <c r="BL75" s="381"/>
      <c r="BM75" s="382"/>
      <c r="BO75" s="82">
        <v>16</v>
      </c>
      <c r="BP75" s="82">
        <v>20</v>
      </c>
      <c r="BQ75" s="220">
        <v>21.6</v>
      </c>
      <c r="BR75" s="220">
        <v>27</v>
      </c>
      <c r="BS75" s="286">
        <f t="shared" si="0"/>
        <v>0.3500000000000001</v>
      </c>
      <c r="BT75" s="82">
        <f t="shared" si="72"/>
        <v>21.276</v>
      </c>
      <c r="BU75" s="82">
        <f t="shared" si="72"/>
        <v>26.595</v>
      </c>
      <c r="BV75" s="16">
        <f t="shared" si="53"/>
        <v>0.32974999999999977</v>
      </c>
      <c r="BX75" s="84">
        <v>19.25</v>
      </c>
      <c r="BY75" s="84">
        <v>25</v>
      </c>
      <c r="BZ75" s="221">
        <v>26.68</v>
      </c>
      <c r="CA75" s="221">
        <v>34.75</v>
      </c>
      <c r="CB75" s="207">
        <f t="shared" si="1"/>
        <v>0.3882485875706214</v>
      </c>
      <c r="CC75" s="84">
        <f t="shared" si="73"/>
        <v>26.4132</v>
      </c>
      <c r="CD75" s="84">
        <f t="shared" si="73"/>
        <v>34.4025</v>
      </c>
      <c r="CE75" s="16">
        <f t="shared" si="54"/>
        <v>0.37436610169491535</v>
      </c>
      <c r="CG75" s="258">
        <v>17</v>
      </c>
      <c r="CH75" s="258">
        <v>20</v>
      </c>
      <c r="CI75" s="222">
        <v>23.035</v>
      </c>
      <c r="CJ75" s="222">
        <v>27.1</v>
      </c>
      <c r="CK75" s="207">
        <f t="shared" si="24"/>
        <v>0.3550000000000002</v>
      </c>
      <c r="CL75" s="85">
        <f t="shared" si="74"/>
        <v>22.689475</v>
      </c>
      <c r="CM75" s="85">
        <f t="shared" si="74"/>
        <v>26.6935</v>
      </c>
      <c r="CN75" s="16">
        <f t="shared" si="55"/>
        <v>0.33467500000000006</v>
      </c>
      <c r="CP75" s="208">
        <v>15.400000000000002</v>
      </c>
      <c r="CQ75" s="208">
        <v>26.162499999999998</v>
      </c>
      <c r="CR75" s="208">
        <v>21.560000000000002</v>
      </c>
      <c r="CS75" s="208">
        <v>35.319375</v>
      </c>
      <c r="CT75" s="207">
        <v>0.35</v>
      </c>
      <c r="CV75" s="87">
        <v>22</v>
      </c>
      <c r="CW75" s="87">
        <v>28</v>
      </c>
      <c r="CX75" s="87">
        <f t="shared" si="75"/>
        <v>29.040000000000003</v>
      </c>
      <c r="CY75" s="87">
        <f t="shared" si="75"/>
        <v>36.96</v>
      </c>
      <c r="CZ75" s="16">
        <f t="shared" si="63"/>
        <v>0.32000000000000006</v>
      </c>
      <c r="DA75" s="87">
        <f t="shared" si="76"/>
        <v>27.588</v>
      </c>
      <c r="DB75" s="87">
        <f t="shared" si="76"/>
        <v>35.112</v>
      </c>
      <c r="DC75" s="16">
        <f t="shared" si="64"/>
        <v>0.254</v>
      </c>
    </row>
    <row r="76" spans="1:107" ht="14.25">
      <c r="A76" s="3" t="s">
        <v>105</v>
      </c>
      <c r="B76" s="67"/>
      <c r="C76" s="67"/>
      <c r="D76" s="67"/>
      <c r="E76" s="67"/>
      <c r="F76" s="16"/>
      <c r="H76" s="70">
        <v>11</v>
      </c>
      <c r="I76" s="70">
        <v>15</v>
      </c>
      <c r="J76" s="209">
        <f t="shared" si="67"/>
        <v>14.74</v>
      </c>
      <c r="K76" s="209">
        <f t="shared" si="67"/>
        <v>20.1</v>
      </c>
      <c r="L76" s="207">
        <v>0.34</v>
      </c>
      <c r="M76" s="70">
        <f t="shared" si="68"/>
        <v>14.5189</v>
      </c>
      <c r="N76" s="70">
        <f t="shared" si="68"/>
        <v>19.7985</v>
      </c>
      <c r="O76" s="16">
        <f t="shared" si="52"/>
        <v>0.3199000000000001</v>
      </c>
      <c r="Q76" s="69">
        <v>16</v>
      </c>
      <c r="R76" s="69">
        <v>25</v>
      </c>
      <c r="S76" s="214">
        <v>21.59</v>
      </c>
      <c r="T76" s="214">
        <v>33.74</v>
      </c>
      <c r="U76" s="207">
        <v>0.3495</v>
      </c>
      <c r="V76" s="69">
        <f t="shared" si="56"/>
        <v>21.432000000000002</v>
      </c>
      <c r="W76" s="69">
        <f t="shared" si="57"/>
        <v>33.4875</v>
      </c>
      <c r="X76" s="16">
        <v>0.3395</v>
      </c>
      <c r="Z76" s="215">
        <v>26.3925</v>
      </c>
      <c r="AA76" s="215">
        <v>38.329499999999996</v>
      </c>
      <c r="AB76" s="216">
        <v>35.54898798359966</v>
      </c>
      <c r="AC76" s="215">
        <v>51.385893227502095</v>
      </c>
      <c r="AD76" s="207">
        <v>0.3432</v>
      </c>
      <c r="AE76" s="257">
        <v>12</v>
      </c>
      <c r="AF76" s="257">
        <v>38.329499999999996</v>
      </c>
      <c r="AG76" s="215">
        <f t="shared" si="58"/>
        <v>16.1184</v>
      </c>
      <c r="AH76" s="215">
        <v>51.385893227502095</v>
      </c>
      <c r="AI76" s="207">
        <f t="shared" si="59"/>
        <v>0.341247046513518</v>
      </c>
      <c r="AJ76" s="72">
        <f t="shared" si="69"/>
        <v>15.31248</v>
      </c>
      <c r="AK76" s="72">
        <f t="shared" si="69"/>
        <v>48.81659856612699</v>
      </c>
      <c r="AL76" s="16">
        <f t="shared" si="65"/>
        <v>0.2741846941878421</v>
      </c>
      <c r="AN76" s="78">
        <v>10</v>
      </c>
      <c r="AO76" s="78">
        <v>12</v>
      </c>
      <c r="AP76" s="217">
        <v>13.6</v>
      </c>
      <c r="AQ76" s="217">
        <v>16.32</v>
      </c>
      <c r="AR76" s="207">
        <v>0.36</v>
      </c>
      <c r="AS76" s="78">
        <f t="shared" si="70"/>
        <v>13.26</v>
      </c>
      <c r="AT76" s="78">
        <f t="shared" si="70"/>
        <v>15.912</v>
      </c>
      <c r="AU76" s="16">
        <f t="shared" si="60"/>
        <v>0.32600000000000007</v>
      </c>
      <c r="AW76" s="79">
        <v>11</v>
      </c>
      <c r="AX76" s="79">
        <v>14.5</v>
      </c>
      <c r="AY76" s="218">
        <v>16.17</v>
      </c>
      <c r="AZ76" s="218">
        <v>21.31</v>
      </c>
      <c r="BA76" s="207">
        <f t="shared" si="61"/>
        <v>0.4698039215686276</v>
      </c>
      <c r="BB76" s="79">
        <f t="shared" si="71"/>
        <v>15.361500000000001</v>
      </c>
      <c r="BC76" s="79">
        <f t="shared" si="71"/>
        <v>20.2445</v>
      </c>
      <c r="BD76" s="16">
        <f t="shared" si="62"/>
        <v>0.39631372549019606</v>
      </c>
      <c r="BF76" s="380" t="s">
        <v>387</v>
      </c>
      <c r="BG76" s="381"/>
      <c r="BH76" s="381"/>
      <c r="BI76" s="381"/>
      <c r="BJ76" s="381"/>
      <c r="BK76" s="381"/>
      <c r="BL76" s="381"/>
      <c r="BM76" s="382"/>
      <c r="BO76" s="82">
        <v>14</v>
      </c>
      <c r="BP76" s="82">
        <v>19</v>
      </c>
      <c r="BQ76" s="220">
        <v>18.9</v>
      </c>
      <c r="BR76" s="220">
        <v>25.65</v>
      </c>
      <c r="BS76" s="286">
        <f t="shared" si="0"/>
        <v>0.34999999999999987</v>
      </c>
      <c r="BT76" s="82">
        <f t="shared" si="72"/>
        <v>18.6165</v>
      </c>
      <c r="BU76" s="82">
        <f t="shared" si="72"/>
        <v>25.265249999999998</v>
      </c>
      <c r="BV76" s="16">
        <f t="shared" si="53"/>
        <v>0.32975</v>
      </c>
      <c r="BX76" s="84">
        <v>11.6</v>
      </c>
      <c r="BY76" s="84">
        <v>18</v>
      </c>
      <c r="BZ76" s="221">
        <v>16.12</v>
      </c>
      <c r="CA76" s="221">
        <v>25.02</v>
      </c>
      <c r="CB76" s="207">
        <f t="shared" si="1"/>
        <v>0.3898648648648648</v>
      </c>
      <c r="CC76" s="84">
        <f t="shared" si="73"/>
        <v>15.9588</v>
      </c>
      <c r="CD76" s="84">
        <f t="shared" si="73"/>
        <v>24.7698</v>
      </c>
      <c r="CE76" s="16">
        <f t="shared" si="54"/>
        <v>0.37596621621621606</v>
      </c>
      <c r="CG76" s="258">
        <v>10.5</v>
      </c>
      <c r="CH76" s="258">
        <v>13</v>
      </c>
      <c r="CI76" s="222">
        <v>14.2275</v>
      </c>
      <c r="CJ76" s="222">
        <v>17.615</v>
      </c>
      <c r="CK76" s="207">
        <f t="shared" si="24"/>
        <v>0.355</v>
      </c>
      <c r="CL76" s="85">
        <f t="shared" si="74"/>
        <v>14.014087499999999</v>
      </c>
      <c r="CM76" s="85">
        <f t="shared" si="74"/>
        <v>17.350775</v>
      </c>
      <c r="CN76" s="16">
        <f t="shared" si="55"/>
        <v>0.33467499999999983</v>
      </c>
      <c r="CP76" s="208"/>
      <c r="CQ76" s="208"/>
      <c r="CR76" s="208"/>
      <c r="CS76" s="208"/>
      <c r="CT76" s="207"/>
      <c r="CV76" s="87">
        <v>9</v>
      </c>
      <c r="CW76" s="87">
        <v>12</v>
      </c>
      <c r="CX76" s="87">
        <f t="shared" si="75"/>
        <v>11.88</v>
      </c>
      <c r="CY76" s="87">
        <f t="shared" si="75"/>
        <v>15.84</v>
      </c>
      <c r="CZ76" s="16">
        <f t="shared" si="63"/>
        <v>0.31999999999999984</v>
      </c>
      <c r="DA76" s="87">
        <f t="shared" si="76"/>
        <v>11.286000000000001</v>
      </c>
      <c r="DB76" s="87">
        <f t="shared" si="76"/>
        <v>15.048</v>
      </c>
      <c r="DC76" s="16">
        <f t="shared" si="64"/>
        <v>0.2540000000000002</v>
      </c>
    </row>
    <row r="77" spans="1:107" ht="14.25">
      <c r="A77" s="4" t="s">
        <v>405</v>
      </c>
      <c r="B77" s="354"/>
      <c r="C77" s="355"/>
      <c r="D77" s="355"/>
      <c r="E77" s="355"/>
      <c r="F77" s="356"/>
      <c r="H77" s="354"/>
      <c r="I77" s="355"/>
      <c r="J77" s="355"/>
      <c r="K77" s="355"/>
      <c r="L77" s="355"/>
      <c r="M77" s="355"/>
      <c r="N77" s="355"/>
      <c r="O77" s="356"/>
      <c r="Q77" s="354"/>
      <c r="R77" s="355"/>
      <c r="S77" s="355"/>
      <c r="T77" s="355"/>
      <c r="U77" s="355"/>
      <c r="V77" s="355"/>
      <c r="W77" s="355"/>
      <c r="X77" s="356"/>
      <c r="Z77" s="375"/>
      <c r="AA77" s="376"/>
      <c r="AB77" s="376"/>
      <c r="AC77" s="376"/>
      <c r="AD77" s="376"/>
      <c r="AE77" s="372"/>
      <c r="AF77" s="372"/>
      <c r="AG77" s="372"/>
      <c r="AH77" s="372"/>
      <c r="AI77" s="372"/>
      <c r="AJ77" s="354"/>
      <c r="AK77" s="355"/>
      <c r="AL77" s="355"/>
      <c r="AN77" s="354"/>
      <c r="AO77" s="355"/>
      <c r="AP77" s="355"/>
      <c r="AQ77" s="355"/>
      <c r="AR77" s="355"/>
      <c r="AS77" s="355"/>
      <c r="AT77" s="355"/>
      <c r="AU77" s="356"/>
      <c r="AW77" s="354"/>
      <c r="AX77" s="355"/>
      <c r="AY77" s="355"/>
      <c r="AZ77" s="355"/>
      <c r="BA77" s="355"/>
      <c r="BB77" s="355"/>
      <c r="BC77" s="355"/>
      <c r="BD77" s="356"/>
      <c r="BF77" s="354"/>
      <c r="BG77" s="355"/>
      <c r="BH77" s="355"/>
      <c r="BI77" s="355"/>
      <c r="BJ77" s="355"/>
      <c r="BK77" s="355"/>
      <c r="BL77" s="355"/>
      <c r="BM77" s="356"/>
      <c r="BO77" s="354"/>
      <c r="BP77" s="355"/>
      <c r="BQ77" s="355"/>
      <c r="BR77" s="355"/>
      <c r="BS77" s="355"/>
      <c r="BT77" s="355"/>
      <c r="BU77" s="355"/>
      <c r="BV77" s="356"/>
      <c r="BX77" s="354"/>
      <c r="BY77" s="355"/>
      <c r="BZ77" s="355"/>
      <c r="CA77" s="355"/>
      <c r="CB77" s="355"/>
      <c r="CC77" s="355"/>
      <c r="CD77" s="355"/>
      <c r="CE77" s="356"/>
      <c r="CG77" s="195"/>
      <c r="CH77" s="196"/>
      <c r="CI77" s="196"/>
      <c r="CJ77" s="196"/>
      <c r="CK77" s="196"/>
      <c r="CL77" s="204"/>
      <c r="CM77" s="204"/>
      <c r="CN77" s="194"/>
      <c r="CP77" s="375"/>
      <c r="CQ77" s="376"/>
      <c r="CR77" s="376"/>
      <c r="CS77" s="376"/>
      <c r="CT77" s="402"/>
      <c r="CV77" s="354"/>
      <c r="CW77" s="355"/>
      <c r="CX77" s="355"/>
      <c r="CY77" s="355"/>
      <c r="CZ77" s="355"/>
      <c r="DA77" s="355"/>
      <c r="DB77" s="355"/>
      <c r="DC77" s="356"/>
    </row>
    <row r="78" spans="1:107" ht="14.25">
      <c r="A78" s="3" t="s">
        <v>404</v>
      </c>
      <c r="B78" s="67"/>
      <c r="C78" s="67"/>
      <c r="D78" s="67"/>
      <c r="E78" s="67"/>
      <c r="F78" s="16"/>
      <c r="H78" s="70">
        <v>20</v>
      </c>
      <c r="I78" s="70">
        <v>25</v>
      </c>
      <c r="J78" s="70">
        <v>26.8</v>
      </c>
      <c r="K78" s="70">
        <v>33.5</v>
      </c>
      <c r="L78" s="16">
        <f>(J78+K78)/(H78+I78)-1</f>
        <v>0.33999999999999986</v>
      </c>
      <c r="M78" s="70">
        <v>26.8</v>
      </c>
      <c r="N78" s="70">
        <v>33.5</v>
      </c>
      <c r="O78" s="16">
        <f t="shared" si="52"/>
        <v>0.33999999999999986</v>
      </c>
      <c r="P78" s="260"/>
      <c r="Q78" s="69"/>
      <c r="R78" s="69"/>
      <c r="S78" s="69"/>
      <c r="T78" s="69"/>
      <c r="U78" s="16"/>
      <c r="V78" s="69"/>
      <c r="W78" s="69"/>
      <c r="X78" s="16"/>
      <c r="Z78" s="257"/>
      <c r="AA78" s="257"/>
      <c r="AB78" s="72"/>
      <c r="AC78" s="257"/>
      <c r="AD78" s="16"/>
      <c r="AE78" s="257"/>
      <c r="AF78" s="257"/>
      <c r="AG78" s="257"/>
      <c r="AH78" s="257"/>
      <c r="AI78" s="16"/>
      <c r="AJ78" s="72"/>
      <c r="AK78" s="72"/>
      <c r="AL78" s="16"/>
      <c r="AN78" s="78">
        <v>20</v>
      </c>
      <c r="AO78" s="78">
        <v>25</v>
      </c>
      <c r="AP78" s="78">
        <v>27.2</v>
      </c>
      <c r="AQ78" s="78">
        <v>34</v>
      </c>
      <c r="AR78" s="16">
        <f>(AP78+AQ78)/(AN78+AO78)-1</f>
        <v>0.3600000000000001</v>
      </c>
      <c r="AS78" s="78">
        <v>27.2</v>
      </c>
      <c r="AT78" s="78">
        <v>34</v>
      </c>
      <c r="AU78" s="16">
        <f>(AS78+AT78)/(AN78+AO78)-1</f>
        <v>0.3600000000000001</v>
      </c>
      <c r="AW78" s="79"/>
      <c r="AX78" s="79"/>
      <c r="AY78" s="79"/>
      <c r="AZ78" s="79"/>
      <c r="BA78" s="16"/>
      <c r="BB78" s="79"/>
      <c r="BC78" s="79"/>
      <c r="BD78" s="16"/>
      <c r="BF78" s="261">
        <v>19.5</v>
      </c>
      <c r="BG78" s="261">
        <v>24</v>
      </c>
      <c r="BH78" s="261">
        <v>27.885</v>
      </c>
      <c r="BI78" s="261">
        <v>34.32</v>
      </c>
      <c r="BJ78" s="16">
        <f>(BH78+BI78)/(BF78+BG78)-1</f>
        <v>0.42999999999999994</v>
      </c>
      <c r="BK78" s="261">
        <v>27.885</v>
      </c>
      <c r="BL78" s="261">
        <v>34.32</v>
      </c>
      <c r="BM78" s="16">
        <f>(BK78+BL78)/(BF78+BG78)-1</f>
        <v>0.42999999999999994</v>
      </c>
      <c r="BO78" s="82">
        <v>38.5</v>
      </c>
      <c r="BP78" s="82">
        <v>41</v>
      </c>
      <c r="BQ78" s="82">
        <v>60</v>
      </c>
      <c r="BR78" s="82">
        <v>65</v>
      </c>
      <c r="BS78" s="287">
        <f>(BQ78+BR78)/(BO78+BP78)-1</f>
        <v>0.5723270440251573</v>
      </c>
      <c r="BT78" s="82">
        <v>60</v>
      </c>
      <c r="BU78" s="82">
        <v>65</v>
      </c>
      <c r="BV78" s="16">
        <f t="shared" si="53"/>
        <v>0.5723270440251573</v>
      </c>
      <c r="BX78" s="84">
        <v>21.93</v>
      </c>
      <c r="BY78" s="84">
        <v>27.75</v>
      </c>
      <c r="BZ78" s="84">
        <v>30.7</v>
      </c>
      <c r="CA78" s="84">
        <v>38.85</v>
      </c>
      <c r="CB78" s="16">
        <f>(BZ78+CA78)/(BX78+BY78)-1</f>
        <v>0.3999597423510466</v>
      </c>
      <c r="CC78" s="84">
        <v>30.7</v>
      </c>
      <c r="CD78" s="84">
        <v>38.85</v>
      </c>
      <c r="CE78" s="16">
        <f t="shared" si="54"/>
        <v>0.3999597423510466</v>
      </c>
      <c r="CG78" s="258">
        <v>21.15</v>
      </c>
      <c r="CH78" s="258">
        <v>28.19</v>
      </c>
      <c r="CI78" s="258">
        <v>28.66</v>
      </c>
      <c r="CJ78" s="258">
        <v>38.2</v>
      </c>
      <c r="CK78" s="16">
        <f>(CI78+CJ78)/(CG78+CH78)-1</f>
        <v>0.355087150385083</v>
      </c>
      <c r="CL78" s="258">
        <v>28.66</v>
      </c>
      <c r="CM78" s="258">
        <v>38.2</v>
      </c>
      <c r="CN78" s="16">
        <f t="shared" si="55"/>
        <v>0.355087150385083</v>
      </c>
      <c r="CP78" s="259"/>
      <c r="CQ78" s="259"/>
      <c r="CR78" s="259"/>
      <c r="CS78" s="259"/>
      <c r="CT78" s="16"/>
      <c r="CV78" s="87">
        <v>25</v>
      </c>
      <c r="CW78" s="87">
        <v>29</v>
      </c>
      <c r="CX78" s="87">
        <v>33</v>
      </c>
      <c r="CY78" s="87">
        <v>38.28</v>
      </c>
      <c r="CZ78" s="16">
        <f>(CX78+CY78)/(CV78+CW78)-1</f>
        <v>0.32000000000000006</v>
      </c>
      <c r="DA78" s="87">
        <v>33</v>
      </c>
      <c r="DB78" s="87">
        <v>38.28</v>
      </c>
      <c r="DC78" s="16">
        <f t="shared" si="64"/>
        <v>0.32000000000000006</v>
      </c>
    </row>
    <row r="79" spans="1:107" ht="14.25">
      <c r="A79" s="3" t="s">
        <v>406</v>
      </c>
      <c r="B79" s="67"/>
      <c r="C79" s="67"/>
      <c r="D79" s="67"/>
      <c r="E79" s="67"/>
      <c r="F79" s="16"/>
      <c r="H79" s="70">
        <v>22</v>
      </c>
      <c r="I79" s="70">
        <v>27</v>
      </c>
      <c r="J79" s="70">
        <v>29.48</v>
      </c>
      <c r="K79" s="70">
        <v>36.18</v>
      </c>
      <c r="L79" s="16">
        <f>(J79+K79)/(H79+I79)-1</f>
        <v>0.33999999999999986</v>
      </c>
      <c r="M79" s="70">
        <v>29.48</v>
      </c>
      <c r="N79" s="70">
        <v>36.18</v>
      </c>
      <c r="O79" s="16">
        <f t="shared" si="52"/>
        <v>0.33999999999999986</v>
      </c>
      <c r="Q79" s="69"/>
      <c r="R79" s="69"/>
      <c r="S79" s="69"/>
      <c r="T79" s="69"/>
      <c r="U79" s="16"/>
      <c r="V79" s="69"/>
      <c r="W79" s="69"/>
      <c r="X79" s="16"/>
      <c r="Z79" s="257"/>
      <c r="AA79" s="257"/>
      <c r="AB79" s="72"/>
      <c r="AC79" s="257"/>
      <c r="AD79" s="16"/>
      <c r="AE79" s="257"/>
      <c r="AF79" s="257"/>
      <c r="AG79" s="257"/>
      <c r="AH79" s="257"/>
      <c r="AI79" s="16"/>
      <c r="AJ79" s="72"/>
      <c r="AK79" s="72"/>
      <c r="AL79" s="16"/>
      <c r="AN79" s="78">
        <v>20</v>
      </c>
      <c r="AO79" s="78">
        <v>25</v>
      </c>
      <c r="AP79" s="78">
        <v>27.2</v>
      </c>
      <c r="AQ79" s="78">
        <v>34</v>
      </c>
      <c r="AR79" s="16">
        <f>(AP79+AQ79)/(AN79+AO79)-1</f>
        <v>0.3600000000000001</v>
      </c>
      <c r="AS79" s="78">
        <v>27.2</v>
      </c>
      <c r="AT79" s="78">
        <v>34</v>
      </c>
      <c r="AU79" s="16">
        <f>(AS79+AT79)/(AN79+AO79)-1</f>
        <v>0.3600000000000001</v>
      </c>
      <c r="AW79" s="79"/>
      <c r="AX79" s="79"/>
      <c r="AY79" s="79"/>
      <c r="AZ79" s="79"/>
      <c r="BA79" s="16"/>
      <c r="BB79" s="79"/>
      <c r="BC79" s="79"/>
      <c r="BD79" s="16"/>
      <c r="BF79" s="261">
        <v>19.5</v>
      </c>
      <c r="BG79" s="261">
        <v>24</v>
      </c>
      <c r="BH79" s="261">
        <v>27.885</v>
      </c>
      <c r="BI79" s="261">
        <v>34.32</v>
      </c>
      <c r="BJ79" s="16">
        <f>(BH79+BI79)/(BF79+BG79)-1</f>
        <v>0.42999999999999994</v>
      </c>
      <c r="BK79" s="261">
        <v>27.885</v>
      </c>
      <c r="BL79" s="261">
        <v>34.32</v>
      </c>
      <c r="BM79" s="16">
        <f>(BK79+BL79)/(BF79+BG79)-1</f>
        <v>0.42999999999999994</v>
      </c>
      <c r="BO79" s="82">
        <v>41</v>
      </c>
      <c r="BP79" s="82">
        <v>43.25</v>
      </c>
      <c r="BQ79" s="82">
        <v>65</v>
      </c>
      <c r="BR79" s="82">
        <v>67.5</v>
      </c>
      <c r="BS79" s="287">
        <f>(BQ79+BR79)/(BO79+BP79)-1</f>
        <v>0.572700296735905</v>
      </c>
      <c r="BT79" s="82">
        <v>65</v>
      </c>
      <c r="BU79" s="82">
        <v>67.5</v>
      </c>
      <c r="BV79" s="16">
        <f t="shared" si="53"/>
        <v>0.572700296735905</v>
      </c>
      <c r="BX79" s="84">
        <v>20.32</v>
      </c>
      <c r="BY79" s="84">
        <v>33.58</v>
      </c>
      <c r="BZ79" s="84">
        <v>28.45</v>
      </c>
      <c r="CA79" s="84">
        <v>47</v>
      </c>
      <c r="CB79" s="16">
        <f>(BZ79+CA79)/(BX79+BY79)-1</f>
        <v>0.3998144712430427</v>
      </c>
      <c r="CC79" s="84">
        <v>28.45</v>
      </c>
      <c r="CD79" s="84">
        <v>47</v>
      </c>
      <c r="CE79" s="16">
        <f t="shared" si="54"/>
        <v>0.3998144712430427</v>
      </c>
      <c r="CG79" s="258">
        <v>21.15</v>
      </c>
      <c r="CH79" s="258">
        <v>28.19</v>
      </c>
      <c r="CI79" s="258">
        <v>28.66</v>
      </c>
      <c r="CJ79" s="258">
        <v>38.2</v>
      </c>
      <c r="CK79" s="16">
        <f>(CI79+CJ79)/(CG79+CH79)-1</f>
        <v>0.355087150385083</v>
      </c>
      <c r="CL79" s="258">
        <v>28.66</v>
      </c>
      <c r="CM79" s="258">
        <v>38.2</v>
      </c>
      <c r="CN79" s="16">
        <f>(CL79+CM79)/(CG79+CH79)-1</f>
        <v>0.355087150385083</v>
      </c>
      <c r="CP79" s="259"/>
      <c r="CQ79" s="259"/>
      <c r="CR79" s="259"/>
      <c r="CS79" s="259"/>
      <c r="CT79" s="16"/>
      <c r="CV79" s="87">
        <v>25</v>
      </c>
      <c r="CW79" s="87">
        <v>29</v>
      </c>
      <c r="CX79" s="87">
        <v>33</v>
      </c>
      <c r="CY79" s="87">
        <v>38.28</v>
      </c>
      <c r="CZ79" s="16">
        <f>(CX79+CY79)/(CV79+CW79)-1</f>
        <v>0.32000000000000006</v>
      </c>
      <c r="DA79" s="87">
        <v>33</v>
      </c>
      <c r="DB79" s="87">
        <v>38.28</v>
      </c>
      <c r="DC79" s="16">
        <f>(DA79+DB79)/(CV79+CW79)-1</f>
        <v>0.32000000000000006</v>
      </c>
    </row>
    <row r="80" spans="1:107" ht="14.25">
      <c r="A80" s="3" t="s">
        <v>407</v>
      </c>
      <c r="B80" s="67"/>
      <c r="C80" s="67"/>
      <c r="D80" s="67"/>
      <c r="E80" s="67"/>
      <c r="F80" s="16"/>
      <c r="H80" s="70">
        <v>20</v>
      </c>
      <c r="I80" s="70">
        <v>25</v>
      </c>
      <c r="J80" s="70">
        <v>26.8</v>
      </c>
      <c r="K80" s="70">
        <v>33.5</v>
      </c>
      <c r="L80" s="16">
        <f>(J80+K80)/(H80+I80)-1</f>
        <v>0.33999999999999986</v>
      </c>
      <c r="M80" s="70">
        <v>26.8</v>
      </c>
      <c r="N80" s="70">
        <v>33.5</v>
      </c>
      <c r="O80" s="16">
        <f t="shared" si="52"/>
        <v>0.33999999999999986</v>
      </c>
      <c r="Q80" s="69"/>
      <c r="R80" s="69"/>
      <c r="S80" s="69"/>
      <c r="T80" s="69"/>
      <c r="U80" s="16"/>
      <c r="V80" s="69"/>
      <c r="W80" s="69"/>
      <c r="X80" s="16"/>
      <c r="Z80" s="257"/>
      <c r="AA80" s="257"/>
      <c r="AB80" s="72"/>
      <c r="AC80" s="257"/>
      <c r="AD80" s="16"/>
      <c r="AE80" s="257"/>
      <c r="AF80" s="257"/>
      <c r="AG80" s="257"/>
      <c r="AH80" s="257"/>
      <c r="AI80" s="16"/>
      <c r="AJ80" s="72"/>
      <c r="AK80" s="72"/>
      <c r="AL80" s="16"/>
      <c r="AN80" s="78">
        <v>20</v>
      </c>
      <c r="AO80" s="78">
        <v>25</v>
      </c>
      <c r="AP80" s="78">
        <v>27.2</v>
      </c>
      <c r="AQ80" s="78">
        <v>34</v>
      </c>
      <c r="AR80" s="16">
        <f>(AP80+AQ80)/(AN80+AO80)-1</f>
        <v>0.3600000000000001</v>
      </c>
      <c r="AS80" s="78">
        <v>27.2</v>
      </c>
      <c r="AT80" s="78">
        <v>34</v>
      </c>
      <c r="AU80" s="16">
        <f>(AS80+AT80)/(AN80+AO80)-1</f>
        <v>0.3600000000000001</v>
      </c>
      <c r="AW80" s="79"/>
      <c r="AX80" s="79"/>
      <c r="AY80" s="79"/>
      <c r="AZ80" s="79"/>
      <c r="BA80" s="16"/>
      <c r="BB80" s="79"/>
      <c r="BC80" s="79"/>
      <c r="BD80" s="16"/>
      <c r="BF80" s="261">
        <v>19.5</v>
      </c>
      <c r="BG80" s="261">
        <v>24</v>
      </c>
      <c r="BH80" s="261">
        <v>27.885</v>
      </c>
      <c r="BI80" s="261">
        <v>34.32</v>
      </c>
      <c r="BJ80" s="16">
        <f>(BH80+BI80)/(BF80+BG80)-1</f>
        <v>0.42999999999999994</v>
      </c>
      <c r="BK80" s="261">
        <v>27.885</v>
      </c>
      <c r="BL80" s="261">
        <v>34.32</v>
      </c>
      <c r="BM80" s="16">
        <f>(BK80+BL80)/(BF80+BG80)-1</f>
        <v>0.42999999999999994</v>
      </c>
      <c r="BO80" s="82">
        <v>43.25</v>
      </c>
      <c r="BP80" s="82">
        <v>45.75</v>
      </c>
      <c r="BQ80" s="82">
        <v>67.5</v>
      </c>
      <c r="BR80" s="82">
        <v>71.25</v>
      </c>
      <c r="BS80" s="287">
        <f>(BQ80+BR80)/(BO80+BP80)-1</f>
        <v>0.5589887640449438</v>
      </c>
      <c r="BT80" s="82">
        <v>67.5</v>
      </c>
      <c r="BU80" s="82">
        <v>71.25</v>
      </c>
      <c r="BV80" s="16">
        <f t="shared" si="53"/>
        <v>0.5589887640449438</v>
      </c>
      <c r="BX80" s="84">
        <v>21.75</v>
      </c>
      <c r="BY80" s="84">
        <v>38</v>
      </c>
      <c r="BZ80" s="84">
        <v>30.45</v>
      </c>
      <c r="CA80" s="84">
        <v>53.2</v>
      </c>
      <c r="CB80" s="16">
        <f>(BZ80+CA80)/(BX80+BY80)-1</f>
        <v>0.40000000000000013</v>
      </c>
      <c r="CC80" s="84">
        <v>30.45</v>
      </c>
      <c r="CD80" s="84">
        <v>53.2</v>
      </c>
      <c r="CE80" s="16">
        <f t="shared" si="54"/>
        <v>0.40000000000000013</v>
      </c>
      <c r="CG80" s="258">
        <v>21.15</v>
      </c>
      <c r="CH80" s="258">
        <v>28.19</v>
      </c>
      <c r="CI80" s="258">
        <v>28.66</v>
      </c>
      <c r="CJ80" s="258">
        <v>38.2</v>
      </c>
      <c r="CK80" s="16">
        <f>(CI80+CJ80)/(CG80+CH80)-1</f>
        <v>0.355087150385083</v>
      </c>
      <c r="CL80" s="258">
        <v>28.66</v>
      </c>
      <c r="CM80" s="258">
        <v>38.2</v>
      </c>
      <c r="CN80" s="16">
        <f>(CL80+CM80)/(CG80+CH80)-1</f>
        <v>0.355087150385083</v>
      </c>
      <c r="CP80" s="259"/>
      <c r="CQ80" s="259"/>
      <c r="CR80" s="259"/>
      <c r="CS80" s="259"/>
      <c r="CT80" s="16"/>
      <c r="CV80" s="87">
        <v>25</v>
      </c>
      <c r="CW80" s="87">
        <v>29</v>
      </c>
      <c r="CX80" s="87">
        <v>33</v>
      </c>
      <c r="CY80" s="87">
        <v>38.28</v>
      </c>
      <c r="CZ80" s="16">
        <f>(CX80+CY80)/(CV80+CW80)-1</f>
        <v>0.32000000000000006</v>
      </c>
      <c r="DA80" s="87">
        <v>33</v>
      </c>
      <c r="DB80" s="87">
        <v>38.28</v>
      </c>
      <c r="DC80" s="16">
        <f>(DA80+DB80)/(CV80+CW80)-1</f>
        <v>0.32000000000000006</v>
      </c>
    </row>
    <row r="81" spans="1:107" ht="14.25">
      <c r="A81" s="4" t="s">
        <v>106</v>
      </c>
      <c r="B81" s="354"/>
      <c r="C81" s="355"/>
      <c r="D81" s="355"/>
      <c r="E81" s="355"/>
      <c r="F81" s="356"/>
      <c r="H81" s="354"/>
      <c r="I81" s="355"/>
      <c r="J81" s="355"/>
      <c r="K81" s="355"/>
      <c r="L81" s="355"/>
      <c r="M81" s="355"/>
      <c r="N81" s="355"/>
      <c r="O81" s="356"/>
      <c r="Q81" s="354"/>
      <c r="R81" s="355"/>
      <c r="S81" s="355"/>
      <c r="T81" s="355"/>
      <c r="U81" s="355"/>
      <c r="V81" s="355"/>
      <c r="W81" s="355"/>
      <c r="X81" s="356"/>
      <c r="Z81" s="375"/>
      <c r="AA81" s="376"/>
      <c r="AB81" s="376"/>
      <c r="AC81" s="376"/>
      <c r="AD81" s="376"/>
      <c r="AE81" s="372"/>
      <c r="AF81" s="372"/>
      <c r="AG81" s="372"/>
      <c r="AH81" s="372"/>
      <c r="AI81" s="372"/>
      <c r="AJ81" s="204"/>
      <c r="AK81" s="204"/>
      <c r="AL81" s="194"/>
      <c r="AN81" s="354"/>
      <c r="AO81" s="355"/>
      <c r="AP81" s="355"/>
      <c r="AQ81" s="355"/>
      <c r="AR81" s="355"/>
      <c r="AS81" s="355"/>
      <c r="AT81" s="355"/>
      <c r="AU81" s="356"/>
      <c r="AW81" s="354"/>
      <c r="AX81" s="355"/>
      <c r="AY81" s="355"/>
      <c r="AZ81" s="355"/>
      <c r="BA81" s="355"/>
      <c r="BB81" s="355"/>
      <c r="BC81" s="355"/>
      <c r="BD81" s="356"/>
      <c r="BF81" s="354"/>
      <c r="BG81" s="355"/>
      <c r="BH81" s="355"/>
      <c r="BI81" s="355"/>
      <c r="BJ81" s="355"/>
      <c r="BK81" s="355"/>
      <c r="BL81" s="355"/>
      <c r="BM81" s="356"/>
      <c r="BO81" s="354"/>
      <c r="BP81" s="355"/>
      <c r="BQ81" s="355"/>
      <c r="BR81" s="355"/>
      <c r="BS81" s="355"/>
      <c r="BT81" s="355"/>
      <c r="BU81" s="355"/>
      <c r="BV81" s="356"/>
      <c r="BX81" s="354"/>
      <c r="BY81" s="355"/>
      <c r="BZ81" s="355"/>
      <c r="CA81" s="355"/>
      <c r="CB81" s="355"/>
      <c r="CC81" s="355"/>
      <c r="CD81" s="355"/>
      <c r="CE81" s="356"/>
      <c r="CG81" s="195"/>
      <c r="CH81" s="196"/>
      <c r="CI81" s="196"/>
      <c r="CJ81" s="196"/>
      <c r="CK81" s="196"/>
      <c r="CL81" s="206"/>
      <c r="CM81" s="206"/>
      <c r="CN81" s="197"/>
      <c r="CP81" s="375"/>
      <c r="CQ81" s="376"/>
      <c r="CR81" s="376"/>
      <c r="CS81" s="376"/>
      <c r="CT81" s="402"/>
      <c r="CV81" s="354"/>
      <c r="CW81" s="355"/>
      <c r="CX81" s="355"/>
      <c r="CY81" s="355"/>
      <c r="CZ81" s="355"/>
      <c r="DA81" s="355"/>
      <c r="DB81" s="355"/>
      <c r="DC81" s="356"/>
    </row>
    <row r="82" spans="1:107" ht="14.25">
      <c r="A82" s="3" t="s">
        <v>107</v>
      </c>
      <c r="B82" s="67"/>
      <c r="C82" s="67"/>
      <c r="D82" s="67"/>
      <c r="E82" s="67"/>
      <c r="F82" s="16"/>
      <c r="H82" s="70">
        <v>14.5</v>
      </c>
      <c r="I82" s="70">
        <v>19.5</v>
      </c>
      <c r="J82" s="209">
        <f aca="true" t="shared" si="78" ref="J82:K89">H82*1.34</f>
        <v>19.43</v>
      </c>
      <c r="K82" s="209">
        <f t="shared" si="78"/>
        <v>26.130000000000003</v>
      </c>
      <c r="L82" s="207">
        <v>0.34</v>
      </c>
      <c r="M82" s="70">
        <f aca="true" t="shared" si="79" ref="M82:N89">J82-(J82*0.015)</f>
        <v>19.13855</v>
      </c>
      <c r="N82" s="70">
        <f t="shared" si="79"/>
        <v>25.73805</v>
      </c>
      <c r="O82" s="16">
        <f aca="true" t="shared" si="80" ref="O82:O89">(M82+N82)/(H82+I82)-1</f>
        <v>0.31989999999999985</v>
      </c>
      <c r="Q82" s="69">
        <v>13.5</v>
      </c>
      <c r="R82" s="69">
        <v>20</v>
      </c>
      <c r="S82" s="214">
        <v>18.22</v>
      </c>
      <c r="T82" s="214">
        <v>26.99</v>
      </c>
      <c r="U82" s="207">
        <v>0.3496</v>
      </c>
      <c r="V82" s="69">
        <f aca="true" t="shared" si="81" ref="V82:V89">Q82+(Q82*X82)</f>
        <v>18.08325</v>
      </c>
      <c r="W82" s="69">
        <f aca="true" t="shared" si="82" ref="W82:W89">R82+(R82*X82)</f>
        <v>26.79</v>
      </c>
      <c r="X82" s="16">
        <v>0.3395</v>
      </c>
      <c r="Z82" s="215">
        <v>23.115</v>
      </c>
      <c r="AA82" s="215">
        <v>33.58</v>
      </c>
      <c r="AB82" s="215">
        <v>31.200704751892342</v>
      </c>
      <c r="AC82" s="215">
        <v>45.08469682506307</v>
      </c>
      <c r="AD82" s="207">
        <v>0.3455</v>
      </c>
      <c r="AE82" s="257">
        <v>14</v>
      </c>
      <c r="AF82" s="257">
        <v>33.58</v>
      </c>
      <c r="AG82" s="215">
        <f aca="true" t="shared" si="83" ref="AG82:AG89">(AE82*AD82)+AE82</f>
        <v>18.837</v>
      </c>
      <c r="AH82" s="215">
        <v>45.08469682506307</v>
      </c>
      <c r="AI82" s="207">
        <f aca="true" t="shared" si="84" ref="AI82:AI89">((AG82+AH82)/(AE82+AF82)-1)</f>
        <v>0.3434572682863193</v>
      </c>
      <c r="AJ82" s="72">
        <f aca="true" t="shared" si="85" ref="AJ82:AK89">AG82-(AG82*0.05)</f>
        <v>17.89515</v>
      </c>
      <c r="AK82" s="72">
        <f t="shared" si="85"/>
        <v>42.83046198380992</v>
      </c>
      <c r="AL82" s="16">
        <f aca="true" t="shared" si="86" ref="AL82:AL89">(AJ82+AK82)/(AE82+AF82)-1</f>
        <v>0.27628440487200345</v>
      </c>
      <c r="AN82" s="78">
        <v>10</v>
      </c>
      <c r="AO82" s="78">
        <v>12</v>
      </c>
      <c r="AP82" s="217">
        <v>13.6</v>
      </c>
      <c r="AQ82" s="217">
        <v>16.32</v>
      </c>
      <c r="AR82" s="207">
        <v>0.36</v>
      </c>
      <c r="AS82" s="78">
        <f aca="true" t="shared" si="87" ref="AS82:AT89">AP82-(AP82*0.025)</f>
        <v>13.26</v>
      </c>
      <c r="AT82" s="78">
        <f t="shared" si="87"/>
        <v>15.912</v>
      </c>
      <c r="AU82" s="16">
        <f aca="true" t="shared" si="88" ref="AU82:AU89">(AS82+AT82)/(AN82+AO82)-1</f>
        <v>0.32600000000000007</v>
      </c>
      <c r="AW82" s="377" t="s">
        <v>387</v>
      </c>
      <c r="AX82" s="378"/>
      <c r="AY82" s="378"/>
      <c r="AZ82" s="378"/>
      <c r="BA82" s="378"/>
      <c r="BB82" s="378"/>
      <c r="BC82" s="378"/>
      <c r="BD82" s="379"/>
      <c r="BF82" s="380" t="s">
        <v>387</v>
      </c>
      <c r="BG82" s="381"/>
      <c r="BH82" s="381"/>
      <c r="BI82" s="381"/>
      <c r="BJ82" s="381"/>
      <c r="BK82" s="381"/>
      <c r="BL82" s="381"/>
      <c r="BM82" s="382"/>
      <c r="BO82" s="82">
        <v>14</v>
      </c>
      <c r="BP82" s="82">
        <v>17</v>
      </c>
      <c r="BQ82" s="220">
        <v>18.9</v>
      </c>
      <c r="BR82" s="220">
        <v>22.95</v>
      </c>
      <c r="BS82" s="286">
        <f aca="true" t="shared" si="89" ref="BS82:BS89">((BQ82+BR82)/(BO82+BP82)-1)</f>
        <v>0.34999999999999987</v>
      </c>
      <c r="BT82" s="82">
        <f aca="true" t="shared" si="90" ref="BT82:BU89">BQ82-(BQ82*0.015)</f>
        <v>18.6165</v>
      </c>
      <c r="BU82" s="82">
        <f t="shared" si="90"/>
        <v>22.60575</v>
      </c>
      <c r="BV82" s="16">
        <f aca="true" t="shared" si="91" ref="BV82:BV89">(BT82+BU82)/(BO82+BP82)-1</f>
        <v>0.32975</v>
      </c>
      <c r="BX82" s="84">
        <v>14.5</v>
      </c>
      <c r="BY82" s="84">
        <v>23</v>
      </c>
      <c r="BZ82" s="221">
        <v>20.15</v>
      </c>
      <c r="CA82" s="221">
        <v>31.97</v>
      </c>
      <c r="CB82" s="207">
        <f aca="true" t="shared" si="92" ref="CB82:CB89">((BZ82+CA82)/(BX82+BY82)-1)</f>
        <v>0.3898666666666666</v>
      </c>
      <c r="CC82" s="84">
        <f aca="true" t="shared" si="93" ref="CC82:CD89">BZ82-(BZ82*0.01)</f>
        <v>19.9485</v>
      </c>
      <c r="CD82" s="84">
        <f t="shared" si="93"/>
        <v>31.650299999999998</v>
      </c>
      <c r="CE82" s="16">
        <f aca="true" t="shared" si="94" ref="CE82:CE89">(CC82+CD82)/(BX82+BY82)-1</f>
        <v>0.37596799999999986</v>
      </c>
      <c r="CG82" s="258">
        <v>20</v>
      </c>
      <c r="CH82" s="258">
        <v>23</v>
      </c>
      <c r="CI82" s="222">
        <v>27.1</v>
      </c>
      <c r="CJ82" s="222">
        <v>31.165</v>
      </c>
      <c r="CK82" s="207">
        <f aca="true" t="shared" si="95" ref="CK82:CK89">((CI82+CJ82)/(CG82+CH82)-1)</f>
        <v>0.355</v>
      </c>
      <c r="CL82" s="85">
        <f aca="true" t="shared" si="96" ref="CL82:CM89">CI82-(CI82*0.015)</f>
        <v>26.6935</v>
      </c>
      <c r="CM82" s="85">
        <f t="shared" si="96"/>
        <v>30.697525</v>
      </c>
      <c r="CN82" s="16">
        <f aca="true" t="shared" si="97" ref="CN82:CN89">(CL82+CM82)/(CG82+CH82)-1</f>
        <v>0.33467500000000006</v>
      </c>
      <c r="CP82" s="208">
        <v>11.825000000000001</v>
      </c>
      <c r="CQ82" s="208">
        <v>27.807</v>
      </c>
      <c r="CR82" s="208">
        <v>16.555</v>
      </c>
      <c r="CS82" s="208">
        <v>38.92979999999999</v>
      </c>
      <c r="CT82" s="207">
        <v>0.4</v>
      </c>
      <c r="CV82" s="87">
        <v>14.5</v>
      </c>
      <c r="CW82" s="87">
        <v>18.5</v>
      </c>
      <c r="CX82" s="87">
        <f aca="true" t="shared" si="98" ref="CX82:CY89">CV82*1.32</f>
        <v>19.14</v>
      </c>
      <c r="CY82" s="87">
        <f t="shared" si="98"/>
        <v>24.42</v>
      </c>
      <c r="CZ82" s="16">
        <f aca="true" t="shared" si="99" ref="CZ82:CZ89">((CX82+CY82)/(CV82+CW82)-1)</f>
        <v>0.32000000000000006</v>
      </c>
      <c r="DA82" s="87">
        <f aca="true" t="shared" si="100" ref="DA82:DB89">CX82-(CX82*0.05)</f>
        <v>18.183</v>
      </c>
      <c r="DB82" s="87">
        <f t="shared" si="100"/>
        <v>23.199</v>
      </c>
      <c r="DC82" s="16">
        <f aca="true" t="shared" si="101" ref="DC82:DC89">(DA82+DB82)/(CV82+CW82)-1</f>
        <v>0.2540000000000002</v>
      </c>
    </row>
    <row r="83" spans="1:107" ht="14.25">
      <c r="A83" s="3" t="s">
        <v>108</v>
      </c>
      <c r="B83" s="67"/>
      <c r="C83" s="67"/>
      <c r="D83" s="67"/>
      <c r="E83" s="67"/>
      <c r="F83" s="16"/>
      <c r="H83" s="70">
        <v>19.5</v>
      </c>
      <c r="I83" s="70">
        <v>24.5</v>
      </c>
      <c r="J83" s="209">
        <f t="shared" si="78"/>
        <v>26.130000000000003</v>
      </c>
      <c r="K83" s="209">
        <f t="shared" si="78"/>
        <v>32.830000000000005</v>
      </c>
      <c r="L83" s="207">
        <v>0.34</v>
      </c>
      <c r="M83" s="70">
        <f t="shared" si="79"/>
        <v>25.73805</v>
      </c>
      <c r="N83" s="70">
        <f t="shared" si="79"/>
        <v>32.33755000000001</v>
      </c>
      <c r="O83" s="16">
        <f t="shared" si="80"/>
        <v>0.3199000000000003</v>
      </c>
      <c r="Q83" s="69">
        <v>16.25</v>
      </c>
      <c r="R83" s="69">
        <v>25</v>
      </c>
      <c r="S83" s="214">
        <v>21.93</v>
      </c>
      <c r="T83" s="214">
        <v>33.74</v>
      </c>
      <c r="U83" s="207">
        <v>0.3496</v>
      </c>
      <c r="V83" s="69">
        <f t="shared" si="81"/>
        <v>21.766875</v>
      </c>
      <c r="W83" s="69">
        <f t="shared" si="82"/>
        <v>33.4875</v>
      </c>
      <c r="X83" s="16">
        <v>0.3395</v>
      </c>
      <c r="Z83" s="215">
        <v>25.955499999999997</v>
      </c>
      <c r="AA83" s="215">
        <v>37.858</v>
      </c>
      <c r="AB83" s="215">
        <v>34.96921688603868</v>
      </c>
      <c r="AC83" s="215">
        <v>50.76035072750209</v>
      </c>
      <c r="AD83" s="207">
        <v>0.3434</v>
      </c>
      <c r="AE83" s="257">
        <v>18</v>
      </c>
      <c r="AF83" s="257">
        <v>37.858</v>
      </c>
      <c r="AG83" s="215">
        <f t="shared" si="83"/>
        <v>24.1812</v>
      </c>
      <c r="AH83" s="215">
        <v>50.76035072750209</v>
      </c>
      <c r="AI83" s="207">
        <f t="shared" si="84"/>
        <v>0.341644003141933</v>
      </c>
      <c r="AJ83" s="72">
        <f t="shared" si="85"/>
        <v>22.97214</v>
      </c>
      <c r="AK83" s="72">
        <f t="shared" si="85"/>
        <v>48.222333191126985</v>
      </c>
      <c r="AL83" s="16">
        <f t="shared" si="86"/>
        <v>0.27456180298483646</v>
      </c>
      <c r="AN83" s="78">
        <v>12</v>
      </c>
      <c r="AO83" s="78">
        <v>14</v>
      </c>
      <c r="AP83" s="217">
        <v>16.32</v>
      </c>
      <c r="AQ83" s="217">
        <v>19.04</v>
      </c>
      <c r="AR83" s="207">
        <v>0.36</v>
      </c>
      <c r="AS83" s="78">
        <f t="shared" si="87"/>
        <v>15.912</v>
      </c>
      <c r="AT83" s="78">
        <f t="shared" si="87"/>
        <v>18.564</v>
      </c>
      <c r="AU83" s="16">
        <f t="shared" si="88"/>
        <v>0.32600000000000007</v>
      </c>
      <c r="AW83" s="377" t="s">
        <v>387</v>
      </c>
      <c r="AX83" s="378"/>
      <c r="AY83" s="378"/>
      <c r="AZ83" s="378"/>
      <c r="BA83" s="378"/>
      <c r="BB83" s="378"/>
      <c r="BC83" s="378"/>
      <c r="BD83" s="379"/>
      <c r="BF83" s="380" t="s">
        <v>387</v>
      </c>
      <c r="BG83" s="381"/>
      <c r="BH83" s="381"/>
      <c r="BI83" s="381"/>
      <c r="BJ83" s="381"/>
      <c r="BK83" s="381"/>
      <c r="BL83" s="381"/>
      <c r="BM83" s="382"/>
      <c r="BO83" s="82">
        <v>15</v>
      </c>
      <c r="BP83" s="82">
        <v>18</v>
      </c>
      <c r="BQ83" s="220">
        <v>20.25</v>
      </c>
      <c r="BR83" s="220">
        <v>24.3</v>
      </c>
      <c r="BS83" s="286">
        <f t="shared" si="89"/>
        <v>0.34999999999999987</v>
      </c>
      <c r="BT83" s="82">
        <f t="shared" si="90"/>
        <v>19.94625</v>
      </c>
      <c r="BU83" s="82">
        <f t="shared" si="90"/>
        <v>23.9355</v>
      </c>
      <c r="BV83" s="16">
        <f t="shared" si="91"/>
        <v>0.32975</v>
      </c>
      <c r="BX83" s="84">
        <v>17.5</v>
      </c>
      <c r="BY83" s="84">
        <v>28</v>
      </c>
      <c r="BZ83" s="221">
        <v>24.33</v>
      </c>
      <c r="CA83" s="221">
        <v>38.92</v>
      </c>
      <c r="CB83" s="207">
        <f t="shared" si="92"/>
        <v>0.39010989010989006</v>
      </c>
      <c r="CC83" s="84">
        <f t="shared" si="93"/>
        <v>24.086699999999997</v>
      </c>
      <c r="CD83" s="84">
        <f t="shared" si="93"/>
        <v>38.5308</v>
      </c>
      <c r="CE83" s="16">
        <f t="shared" si="94"/>
        <v>0.376208791208791</v>
      </c>
      <c r="CG83" s="258">
        <v>24</v>
      </c>
      <c r="CH83" s="258">
        <v>26.75</v>
      </c>
      <c r="CI83" s="222">
        <v>32.519999999999996</v>
      </c>
      <c r="CJ83" s="222">
        <v>36.246249999999996</v>
      </c>
      <c r="CK83" s="207">
        <f t="shared" si="95"/>
        <v>0.35499999999999976</v>
      </c>
      <c r="CL83" s="85">
        <f t="shared" si="96"/>
        <v>32.032199999999996</v>
      </c>
      <c r="CM83" s="85">
        <f t="shared" si="96"/>
        <v>35.702556249999994</v>
      </c>
      <c r="CN83" s="16">
        <f t="shared" si="97"/>
        <v>0.33467499999999983</v>
      </c>
      <c r="CP83" s="208">
        <v>12.65</v>
      </c>
      <c r="CQ83" s="208">
        <v>34.07449999999999</v>
      </c>
      <c r="CR83" s="208">
        <v>17.71</v>
      </c>
      <c r="CS83" s="208">
        <v>47.70429999999999</v>
      </c>
      <c r="CT83" s="207">
        <v>0.4</v>
      </c>
      <c r="CV83" s="87">
        <v>18.5</v>
      </c>
      <c r="CW83" s="87">
        <v>23.5</v>
      </c>
      <c r="CX83" s="87">
        <f t="shared" si="98"/>
        <v>24.42</v>
      </c>
      <c r="CY83" s="87">
        <f t="shared" si="98"/>
        <v>31.020000000000003</v>
      </c>
      <c r="CZ83" s="16">
        <f t="shared" si="99"/>
        <v>0.32000000000000006</v>
      </c>
      <c r="DA83" s="87">
        <f t="shared" si="100"/>
        <v>23.199</v>
      </c>
      <c r="DB83" s="87">
        <f t="shared" si="100"/>
        <v>29.469</v>
      </c>
      <c r="DC83" s="16">
        <f t="shared" si="101"/>
        <v>0.2540000000000002</v>
      </c>
    </row>
    <row r="84" spans="1:107" ht="14.25">
      <c r="A84" s="3" t="s">
        <v>109</v>
      </c>
      <c r="B84" s="67"/>
      <c r="C84" s="67"/>
      <c r="D84" s="67"/>
      <c r="E84" s="67"/>
      <c r="F84" s="16"/>
      <c r="H84" s="70">
        <v>22.5</v>
      </c>
      <c r="I84" s="70">
        <v>27.5</v>
      </c>
      <c r="J84" s="209">
        <f t="shared" si="78"/>
        <v>30.150000000000002</v>
      </c>
      <c r="K84" s="209">
        <f t="shared" si="78"/>
        <v>36.85</v>
      </c>
      <c r="L84" s="207">
        <v>0.34</v>
      </c>
      <c r="M84" s="70">
        <f t="shared" si="79"/>
        <v>29.697750000000003</v>
      </c>
      <c r="N84" s="70">
        <f t="shared" si="79"/>
        <v>36.29725</v>
      </c>
      <c r="O84" s="16">
        <f t="shared" si="80"/>
        <v>0.3199000000000001</v>
      </c>
      <c r="Q84" s="69">
        <v>20</v>
      </c>
      <c r="R84" s="69">
        <v>31</v>
      </c>
      <c r="S84" s="214">
        <v>26.99</v>
      </c>
      <c r="T84" s="214">
        <v>41.83</v>
      </c>
      <c r="U84" s="207">
        <v>0.3494</v>
      </c>
      <c r="V84" s="69">
        <f t="shared" si="81"/>
        <v>26.79</v>
      </c>
      <c r="W84" s="69">
        <f t="shared" si="82"/>
        <v>41.5245</v>
      </c>
      <c r="X84" s="16">
        <v>0.3395</v>
      </c>
      <c r="Z84" s="215">
        <v>28.692499999999995</v>
      </c>
      <c r="AA84" s="215">
        <v>41.98649999999999</v>
      </c>
      <c r="AB84" s="215">
        <v>38.600414812867946</v>
      </c>
      <c r="AC84" s="215">
        <v>56.23766188603867</v>
      </c>
      <c r="AD84" s="207">
        <v>0.3418</v>
      </c>
      <c r="AE84" s="257">
        <v>23</v>
      </c>
      <c r="AF84" s="257">
        <v>41.98649999999999</v>
      </c>
      <c r="AG84" s="215">
        <f t="shared" si="83"/>
        <v>30.8614</v>
      </c>
      <c r="AH84" s="215">
        <v>56.23766188603867</v>
      </c>
      <c r="AI84" s="207">
        <f t="shared" si="84"/>
        <v>0.3402639299860537</v>
      </c>
      <c r="AJ84" s="72">
        <f t="shared" si="85"/>
        <v>29.31833</v>
      </c>
      <c r="AK84" s="72">
        <f t="shared" si="85"/>
        <v>53.42577879173674</v>
      </c>
      <c r="AL84" s="16">
        <f t="shared" si="86"/>
        <v>0.2732507334867511</v>
      </c>
      <c r="AN84" s="78">
        <v>14</v>
      </c>
      <c r="AO84" s="78">
        <v>16</v>
      </c>
      <c r="AP84" s="217">
        <v>19.04</v>
      </c>
      <c r="AQ84" s="217">
        <v>21.76</v>
      </c>
      <c r="AR84" s="207">
        <v>0.36</v>
      </c>
      <c r="AS84" s="78">
        <f t="shared" si="87"/>
        <v>18.564</v>
      </c>
      <c r="AT84" s="78">
        <f t="shared" si="87"/>
        <v>21.216</v>
      </c>
      <c r="AU84" s="16">
        <f t="shared" si="88"/>
        <v>0.32600000000000007</v>
      </c>
      <c r="AW84" s="377" t="s">
        <v>387</v>
      </c>
      <c r="AX84" s="378"/>
      <c r="AY84" s="378"/>
      <c r="AZ84" s="378"/>
      <c r="BA84" s="378"/>
      <c r="BB84" s="378"/>
      <c r="BC84" s="378"/>
      <c r="BD84" s="379"/>
      <c r="BF84" s="380" t="s">
        <v>387</v>
      </c>
      <c r="BG84" s="381"/>
      <c r="BH84" s="381"/>
      <c r="BI84" s="381"/>
      <c r="BJ84" s="381"/>
      <c r="BK84" s="381"/>
      <c r="BL84" s="381"/>
      <c r="BM84" s="382"/>
      <c r="BO84" s="82">
        <v>16</v>
      </c>
      <c r="BP84" s="82">
        <v>19</v>
      </c>
      <c r="BQ84" s="220">
        <v>21.6</v>
      </c>
      <c r="BR84" s="220">
        <v>25.65</v>
      </c>
      <c r="BS84" s="286">
        <f t="shared" si="89"/>
        <v>0.3500000000000001</v>
      </c>
      <c r="BT84" s="82">
        <f t="shared" si="90"/>
        <v>21.276</v>
      </c>
      <c r="BU84" s="82">
        <f t="shared" si="90"/>
        <v>25.265249999999998</v>
      </c>
      <c r="BV84" s="16">
        <f t="shared" si="91"/>
        <v>0.32975</v>
      </c>
      <c r="BX84" s="84">
        <v>21.5</v>
      </c>
      <c r="BY84" s="84">
        <v>35</v>
      </c>
      <c r="BZ84" s="221">
        <v>29.88</v>
      </c>
      <c r="CA84" s="221">
        <v>48.65</v>
      </c>
      <c r="CB84" s="207">
        <f t="shared" si="92"/>
        <v>0.38991150442477873</v>
      </c>
      <c r="CC84" s="84">
        <f t="shared" si="93"/>
        <v>29.5812</v>
      </c>
      <c r="CD84" s="84">
        <f t="shared" si="93"/>
        <v>48.1635</v>
      </c>
      <c r="CE84" s="16">
        <f t="shared" si="94"/>
        <v>0.37601238938053094</v>
      </c>
      <c r="CG84" s="258">
        <v>27</v>
      </c>
      <c r="CH84" s="258">
        <v>31</v>
      </c>
      <c r="CI84" s="222">
        <v>36.585</v>
      </c>
      <c r="CJ84" s="222">
        <v>42.005</v>
      </c>
      <c r="CK84" s="207">
        <f t="shared" si="95"/>
        <v>0.355</v>
      </c>
      <c r="CL84" s="85">
        <f t="shared" si="96"/>
        <v>36.036225</v>
      </c>
      <c r="CM84" s="85">
        <f t="shared" si="96"/>
        <v>41.374925000000005</v>
      </c>
      <c r="CN84" s="16">
        <f t="shared" si="97"/>
        <v>0.33467500000000006</v>
      </c>
      <c r="CP84" s="208">
        <v>13.750000000000002</v>
      </c>
      <c r="CQ84" s="208">
        <v>41.74499999999999</v>
      </c>
      <c r="CR84" s="208">
        <v>19.25</v>
      </c>
      <c r="CS84" s="208">
        <v>58.442999999999984</v>
      </c>
      <c r="CT84" s="207">
        <v>0.4</v>
      </c>
      <c r="CV84" s="87">
        <v>23.5</v>
      </c>
      <c r="CW84" s="87">
        <v>27.5</v>
      </c>
      <c r="CX84" s="87">
        <f t="shared" si="98"/>
        <v>31.020000000000003</v>
      </c>
      <c r="CY84" s="87">
        <f t="shared" si="98"/>
        <v>36.300000000000004</v>
      </c>
      <c r="CZ84" s="16">
        <f t="shared" si="99"/>
        <v>0.32000000000000006</v>
      </c>
      <c r="DA84" s="87">
        <f t="shared" si="100"/>
        <v>29.469</v>
      </c>
      <c r="DB84" s="87">
        <f t="shared" si="100"/>
        <v>34.48500000000001</v>
      </c>
      <c r="DC84" s="16">
        <f t="shared" si="101"/>
        <v>0.2540000000000002</v>
      </c>
    </row>
    <row r="85" spans="1:107" ht="14.25">
      <c r="A85" s="3" t="s">
        <v>110</v>
      </c>
      <c r="B85" s="67"/>
      <c r="C85" s="67"/>
      <c r="D85" s="67"/>
      <c r="E85" s="67"/>
      <c r="F85" s="16"/>
      <c r="H85" s="70">
        <v>15.21</v>
      </c>
      <c r="I85" s="70">
        <v>19.22</v>
      </c>
      <c r="J85" s="209">
        <f t="shared" si="78"/>
        <v>20.381400000000003</v>
      </c>
      <c r="K85" s="209">
        <f t="shared" si="78"/>
        <v>25.7548</v>
      </c>
      <c r="L85" s="207">
        <v>0.34</v>
      </c>
      <c r="M85" s="70">
        <f t="shared" si="79"/>
        <v>20.075679000000004</v>
      </c>
      <c r="N85" s="70">
        <f t="shared" si="79"/>
        <v>25.368478</v>
      </c>
      <c r="O85" s="16">
        <f t="shared" si="80"/>
        <v>0.3199000000000001</v>
      </c>
      <c r="Q85" s="69">
        <v>12.5</v>
      </c>
      <c r="R85" s="69">
        <v>20.5</v>
      </c>
      <c r="S85" s="214">
        <v>16.87</v>
      </c>
      <c r="T85" s="214">
        <v>27.66</v>
      </c>
      <c r="U85" s="207">
        <v>0.3494</v>
      </c>
      <c r="V85" s="69">
        <f t="shared" si="81"/>
        <v>16.74375</v>
      </c>
      <c r="W85" s="69">
        <f t="shared" si="82"/>
        <v>27.45975</v>
      </c>
      <c r="X85" s="16">
        <v>0.3395</v>
      </c>
      <c r="Z85" s="215">
        <v>24.9665</v>
      </c>
      <c r="AA85" s="215">
        <v>35.3395</v>
      </c>
      <c r="AB85" s="215">
        <v>33.65710334945332</v>
      </c>
      <c r="AC85" s="215">
        <v>47.419038349453324</v>
      </c>
      <c r="AD85" s="207">
        <v>0.3444</v>
      </c>
      <c r="AE85" s="257">
        <v>15</v>
      </c>
      <c r="AF85" s="257">
        <v>35.3395</v>
      </c>
      <c r="AG85" s="215">
        <f t="shared" si="83"/>
        <v>20.166</v>
      </c>
      <c r="AH85" s="215">
        <v>47.419038349453324</v>
      </c>
      <c r="AI85" s="207">
        <f t="shared" si="84"/>
        <v>0.34258461743667157</v>
      </c>
      <c r="AJ85" s="72">
        <f t="shared" si="85"/>
        <v>19.157700000000002</v>
      </c>
      <c r="AK85" s="72">
        <f t="shared" si="85"/>
        <v>45.04808643198066</v>
      </c>
      <c r="AL85" s="16">
        <f t="shared" si="86"/>
        <v>0.2754553865648379</v>
      </c>
      <c r="AN85" s="78">
        <v>12</v>
      </c>
      <c r="AO85" s="78">
        <v>14</v>
      </c>
      <c r="AP85" s="217">
        <v>16.32</v>
      </c>
      <c r="AQ85" s="217">
        <v>19.04</v>
      </c>
      <c r="AR85" s="207">
        <v>0.36</v>
      </c>
      <c r="AS85" s="78">
        <f t="shared" si="87"/>
        <v>15.912</v>
      </c>
      <c r="AT85" s="78">
        <f t="shared" si="87"/>
        <v>18.564</v>
      </c>
      <c r="AU85" s="16">
        <f t="shared" si="88"/>
        <v>0.32600000000000007</v>
      </c>
      <c r="AW85" s="377" t="s">
        <v>387</v>
      </c>
      <c r="AX85" s="378"/>
      <c r="AY85" s="378"/>
      <c r="AZ85" s="378"/>
      <c r="BA85" s="378"/>
      <c r="BB85" s="378"/>
      <c r="BC85" s="378"/>
      <c r="BD85" s="379"/>
      <c r="BF85" s="380" t="s">
        <v>387</v>
      </c>
      <c r="BG85" s="381"/>
      <c r="BH85" s="381"/>
      <c r="BI85" s="381"/>
      <c r="BJ85" s="381"/>
      <c r="BK85" s="381"/>
      <c r="BL85" s="381"/>
      <c r="BM85" s="382"/>
      <c r="BO85" s="82">
        <v>16</v>
      </c>
      <c r="BP85" s="82">
        <v>18.5</v>
      </c>
      <c r="BQ85" s="220">
        <v>21.6</v>
      </c>
      <c r="BR85" s="220">
        <v>24.98</v>
      </c>
      <c r="BS85" s="286">
        <f t="shared" si="89"/>
        <v>0.35014492753623183</v>
      </c>
      <c r="BT85" s="82">
        <f t="shared" si="90"/>
        <v>21.276</v>
      </c>
      <c r="BU85" s="82">
        <f t="shared" si="90"/>
        <v>24.6053</v>
      </c>
      <c r="BV85" s="16">
        <f t="shared" si="91"/>
        <v>0.3298927536231884</v>
      </c>
      <c r="BX85" s="84">
        <v>15.3</v>
      </c>
      <c r="BY85" s="84">
        <v>24</v>
      </c>
      <c r="BZ85" s="221">
        <v>21.27</v>
      </c>
      <c r="CA85" s="221">
        <v>33.36</v>
      </c>
      <c r="CB85" s="207">
        <f t="shared" si="92"/>
        <v>0.3900763358778625</v>
      </c>
      <c r="CC85" s="84">
        <f t="shared" si="93"/>
        <v>21.057299999999998</v>
      </c>
      <c r="CD85" s="84">
        <f t="shared" si="93"/>
        <v>33.0264</v>
      </c>
      <c r="CE85" s="16">
        <f t="shared" si="94"/>
        <v>0.37617557251908407</v>
      </c>
      <c r="CG85" s="258">
        <v>13</v>
      </c>
      <c r="CH85" s="258">
        <v>19.8</v>
      </c>
      <c r="CI85" s="222">
        <v>17.615</v>
      </c>
      <c r="CJ85" s="222">
        <v>26.829</v>
      </c>
      <c r="CK85" s="207">
        <f t="shared" si="95"/>
        <v>0.3550000000000002</v>
      </c>
      <c r="CL85" s="85">
        <f t="shared" si="96"/>
        <v>17.350775</v>
      </c>
      <c r="CM85" s="85">
        <f t="shared" si="96"/>
        <v>26.426565</v>
      </c>
      <c r="CN85" s="16">
        <f t="shared" si="97"/>
        <v>0.33467500000000006</v>
      </c>
      <c r="CP85" s="208">
        <v>13.200000000000001</v>
      </c>
      <c r="CQ85" s="208">
        <v>29.7505</v>
      </c>
      <c r="CR85" s="208">
        <v>18.48</v>
      </c>
      <c r="CS85" s="208">
        <v>41.65069999999999</v>
      </c>
      <c r="CT85" s="207">
        <v>0.4</v>
      </c>
      <c r="CV85" s="87">
        <v>14.5</v>
      </c>
      <c r="CW85" s="87">
        <v>18.5</v>
      </c>
      <c r="CX85" s="87">
        <f t="shared" si="98"/>
        <v>19.14</v>
      </c>
      <c r="CY85" s="87">
        <f t="shared" si="98"/>
        <v>24.42</v>
      </c>
      <c r="CZ85" s="16">
        <f t="shared" si="99"/>
        <v>0.32000000000000006</v>
      </c>
      <c r="DA85" s="87">
        <f t="shared" si="100"/>
        <v>18.183</v>
      </c>
      <c r="DB85" s="87">
        <f t="shared" si="100"/>
        <v>23.199</v>
      </c>
      <c r="DC85" s="16">
        <f t="shared" si="101"/>
        <v>0.2540000000000002</v>
      </c>
    </row>
    <row r="86" spans="1:107" ht="14.25">
      <c r="A86" s="3" t="s">
        <v>111</v>
      </c>
      <c r="B86" s="67"/>
      <c r="C86" s="67"/>
      <c r="D86" s="67"/>
      <c r="E86" s="67"/>
      <c r="F86" s="16"/>
      <c r="H86" s="70">
        <v>17.41</v>
      </c>
      <c r="I86" s="70">
        <v>22.15</v>
      </c>
      <c r="J86" s="209">
        <f t="shared" si="78"/>
        <v>23.329400000000003</v>
      </c>
      <c r="K86" s="209">
        <f t="shared" si="78"/>
        <v>29.681</v>
      </c>
      <c r="L86" s="207">
        <v>0.34</v>
      </c>
      <c r="M86" s="70">
        <f t="shared" si="79"/>
        <v>22.979459000000002</v>
      </c>
      <c r="N86" s="70">
        <f t="shared" si="79"/>
        <v>29.235785</v>
      </c>
      <c r="O86" s="16">
        <f t="shared" si="80"/>
        <v>0.31989999999999985</v>
      </c>
      <c r="Q86" s="69">
        <v>15.75</v>
      </c>
      <c r="R86" s="69">
        <v>23.5</v>
      </c>
      <c r="S86" s="214">
        <v>21.25</v>
      </c>
      <c r="T86" s="214">
        <v>31.71</v>
      </c>
      <c r="U86" s="207">
        <v>0.3493</v>
      </c>
      <c r="V86" s="69">
        <f t="shared" si="81"/>
        <v>21.097125</v>
      </c>
      <c r="W86" s="69">
        <f t="shared" si="82"/>
        <v>31.478250000000003</v>
      </c>
      <c r="X86" s="16">
        <v>0.3395</v>
      </c>
      <c r="Z86" s="215">
        <v>27.7955</v>
      </c>
      <c r="AA86" s="215">
        <v>39.5025</v>
      </c>
      <c r="AB86" s="215">
        <v>37.41035834945332</v>
      </c>
      <c r="AC86" s="215">
        <v>52.942120910428926</v>
      </c>
      <c r="AD86" s="207">
        <v>0.3426</v>
      </c>
      <c r="AE86" s="257">
        <v>18</v>
      </c>
      <c r="AF86" s="257">
        <v>39.5025</v>
      </c>
      <c r="AG86" s="215">
        <f t="shared" si="83"/>
        <v>24.166800000000002</v>
      </c>
      <c r="AH86" s="215">
        <v>52.942120910428926</v>
      </c>
      <c r="AI86" s="207">
        <f t="shared" si="84"/>
        <v>0.34096640859839034</v>
      </c>
      <c r="AJ86" s="72">
        <f t="shared" si="85"/>
        <v>22.958460000000002</v>
      </c>
      <c r="AK86" s="72">
        <f t="shared" si="85"/>
        <v>50.29501486490748</v>
      </c>
      <c r="AL86" s="16">
        <f t="shared" si="86"/>
        <v>0.27391808816847063</v>
      </c>
      <c r="AN86" s="78">
        <v>14</v>
      </c>
      <c r="AO86" s="78">
        <v>16</v>
      </c>
      <c r="AP86" s="217">
        <v>19.04</v>
      </c>
      <c r="AQ86" s="217">
        <v>21.76</v>
      </c>
      <c r="AR86" s="207">
        <v>0.36</v>
      </c>
      <c r="AS86" s="78">
        <f t="shared" si="87"/>
        <v>18.564</v>
      </c>
      <c r="AT86" s="78">
        <f t="shared" si="87"/>
        <v>21.216</v>
      </c>
      <c r="AU86" s="16">
        <f t="shared" si="88"/>
        <v>0.32600000000000007</v>
      </c>
      <c r="AW86" s="377" t="s">
        <v>387</v>
      </c>
      <c r="AX86" s="378"/>
      <c r="AY86" s="378"/>
      <c r="AZ86" s="378"/>
      <c r="BA86" s="378"/>
      <c r="BB86" s="378"/>
      <c r="BC86" s="378"/>
      <c r="BD86" s="379"/>
      <c r="BF86" s="380" t="s">
        <v>387</v>
      </c>
      <c r="BG86" s="381"/>
      <c r="BH86" s="381"/>
      <c r="BI86" s="381"/>
      <c r="BJ86" s="381"/>
      <c r="BK86" s="381"/>
      <c r="BL86" s="381"/>
      <c r="BM86" s="382"/>
      <c r="BO86" s="82">
        <v>17.5</v>
      </c>
      <c r="BP86" s="82">
        <v>19.5</v>
      </c>
      <c r="BQ86" s="220">
        <v>23.63</v>
      </c>
      <c r="BR86" s="220">
        <v>26.33</v>
      </c>
      <c r="BS86" s="286">
        <f t="shared" si="89"/>
        <v>0.35027027027027</v>
      </c>
      <c r="BT86" s="82">
        <f t="shared" si="90"/>
        <v>23.27555</v>
      </c>
      <c r="BU86" s="82">
        <f t="shared" si="90"/>
        <v>25.935049999999997</v>
      </c>
      <c r="BV86" s="16">
        <f t="shared" si="91"/>
        <v>0.33001621621621613</v>
      </c>
      <c r="BX86" s="84">
        <v>17.5</v>
      </c>
      <c r="BY86" s="84">
        <v>28</v>
      </c>
      <c r="BZ86" s="221">
        <v>24.33</v>
      </c>
      <c r="CA86" s="221">
        <v>38.92</v>
      </c>
      <c r="CB86" s="207">
        <f t="shared" si="92"/>
        <v>0.39010989010989006</v>
      </c>
      <c r="CC86" s="84">
        <f t="shared" si="93"/>
        <v>24.086699999999997</v>
      </c>
      <c r="CD86" s="84">
        <f t="shared" si="93"/>
        <v>38.5308</v>
      </c>
      <c r="CE86" s="16">
        <f t="shared" si="94"/>
        <v>0.376208791208791</v>
      </c>
      <c r="CG86" s="258">
        <v>15.5</v>
      </c>
      <c r="CH86" s="258">
        <v>25</v>
      </c>
      <c r="CI86" s="222">
        <v>21.0025</v>
      </c>
      <c r="CJ86" s="222">
        <v>33.875</v>
      </c>
      <c r="CK86" s="207">
        <f t="shared" si="95"/>
        <v>0.355</v>
      </c>
      <c r="CL86" s="85">
        <f t="shared" si="96"/>
        <v>20.687462500000002</v>
      </c>
      <c r="CM86" s="85">
        <f t="shared" si="96"/>
        <v>33.366875</v>
      </c>
      <c r="CN86" s="16">
        <f t="shared" si="97"/>
        <v>0.33467500000000006</v>
      </c>
      <c r="CP86" s="208">
        <v>14.3</v>
      </c>
      <c r="CQ86" s="208">
        <v>34.07449999999999</v>
      </c>
      <c r="CR86" s="208">
        <v>20.02</v>
      </c>
      <c r="CS86" s="208">
        <v>47.70429999999999</v>
      </c>
      <c r="CT86" s="207">
        <v>0.4</v>
      </c>
      <c r="CV86" s="87">
        <v>18.5</v>
      </c>
      <c r="CW86" s="87">
        <v>23.5</v>
      </c>
      <c r="CX86" s="87">
        <f t="shared" si="98"/>
        <v>24.42</v>
      </c>
      <c r="CY86" s="87">
        <f t="shared" si="98"/>
        <v>31.020000000000003</v>
      </c>
      <c r="CZ86" s="16">
        <f t="shared" si="99"/>
        <v>0.32000000000000006</v>
      </c>
      <c r="DA86" s="87">
        <f t="shared" si="100"/>
        <v>23.199</v>
      </c>
      <c r="DB86" s="87">
        <f t="shared" si="100"/>
        <v>29.469</v>
      </c>
      <c r="DC86" s="16">
        <f t="shared" si="101"/>
        <v>0.2540000000000002</v>
      </c>
    </row>
    <row r="87" spans="1:107" ht="14.25">
      <c r="A87" s="3" t="s">
        <v>112</v>
      </c>
      <c r="B87" s="67"/>
      <c r="C87" s="67"/>
      <c r="D87" s="67"/>
      <c r="E87" s="67"/>
      <c r="F87" s="16"/>
      <c r="H87" s="70">
        <v>19.93</v>
      </c>
      <c r="I87" s="70">
        <v>27</v>
      </c>
      <c r="J87" s="209">
        <f t="shared" si="78"/>
        <v>26.706200000000003</v>
      </c>
      <c r="K87" s="209">
        <f t="shared" si="78"/>
        <v>36.18</v>
      </c>
      <c r="L87" s="207">
        <v>0.34</v>
      </c>
      <c r="M87" s="70">
        <f t="shared" si="79"/>
        <v>26.305607000000002</v>
      </c>
      <c r="N87" s="70">
        <f t="shared" si="79"/>
        <v>35.637299999999996</v>
      </c>
      <c r="O87" s="16">
        <f t="shared" si="80"/>
        <v>0.3199000000000001</v>
      </c>
      <c r="Q87" s="69">
        <v>18</v>
      </c>
      <c r="R87" s="69">
        <v>27</v>
      </c>
      <c r="S87" s="214">
        <v>24.29</v>
      </c>
      <c r="T87" s="214">
        <v>36.44</v>
      </c>
      <c r="U87" s="207">
        <v>0.3496</v>
      </c>
      <c r="V87" s="69">
        <f t="shared" si="81"/>
        <v>24.111</v>
      </c>
      <c r="W87" s="69">
        <f t="shared" si="82"/>
        <v>36.1665</v>
      </c>
      <c r="X87" s="16">
        <v>0.3395</v>
      </c>
      <c r="Z87" s="215">
        <v>30.566999999999997</v>
      </c>
      <c r="AA87" s="215">
        <v>43.55049999999999</v>
      </c>
      <c r="AB87" s="215">
        <v>41.08732767872161</v>
      </c>
      <c r="AC87" s="215">
        <v>58.312632129941115</v>
      </c>
      <c r="AD87" s="207">
        <v>0.3411</v>
      </c>
      <c r="AE87" s="257">
        <v>20</v>
      </c>
      <c r="AF87" s="257">
        <v>43.55049999999999</v>
      </c>
      <c r="AG87" s="215">
        <f t="shared" si="83"/>
        <v>26.822</v>
      </c>
      <c r="AH87" s="215">
        <v>58.312632129941115</v>
      </c>
      <c r="AI87" s="207">
        <f t="shared" si="84"/>
        <v>0.3396374871942962</v>
      </c>
      <c r="AJ87" s="72">
        <f t="shared" si="85"/>
        <v>25.4809</v>
      </c>
      <c r="AK87" s="72">
        <f t="shared" si="85"/>
        <v>55.397000523444056</v>
      </c>
      <c r="AL87" s="16">
        <f t="shared" si="86"/>
        <v>0.2726556128345814</v>
      </c>
      <c r="AN87" s="78">
        <v>16</v>
      </c>
      <c r="AO87" s="78">
        <v>18</v>
      </c>
      <c r="AP87" s="217">
        <v>21.76</v>
      </c>
      <c r="AQ87" s="217">
        <v>24.48</v>
      </c>
      <c r="AR87" s="207">
        <v>0.36</v>
      </c>
      <c r="AS87" s="78">
        <f t="shared" si="87"/>
        <v>21.216</v>
      </c>
      <c r="AT87" s="78">
        <f t="shared" si="87"/>
        <v>23.868000000000002</v>
      </c>
      <c r="AU87" s="16">
        <f t="shared" si="88"/>
        <v>0.32600000000000007</v>
      </c>
      <c r="AW87" s="377" t="s">
        <v>387</v>
      </c>
      <c r="AX87" s="378"/>
      <c r="AY87" s="378"/>
      <c r="AZ87" s="378"/>
      <c r="BA87" s="378"/>
      <c r="BB87" s="378"/>
      <c r="BC87" s="378"/>
      <c r="BD87" s="379"/>
      <c r="BF87" s="380" t="s">
        <v>387</v>
      </c>
      <c r="BG87" s="381"/>
      <c r="BH87" s="381"/>
      <c r="BI87" s="381"/>
      <c r="BJ87" s="381"/>
      <c r="BK87" s="381"/>
      <c r="BL87" s="381"/>
      <c r="BM87" s="382"/>
      <c r="BO87" s="82">
        <v>18.5</v>
      </c>
      <c r="BP87" s="82">
        <v>21.5</v>
      </c>
      <c r="BQ87" s="220">
        <v>24.98</v>
      </c>
      <c r="BR87" s="220">
        <v>29.03</v>
      </c>
      <c r="BS87" s="286">
        <f t="shared" si="89"/>
        <v>0.3502500000000002</v>
      </c>
      <c r="BT87" s="82">
        <f t="shared" si="90"/>
        <v>24.6053</v>
      </c>
      <c r="BU87" s="82">
        <f t="shared" si="90"/>
        <v>28.59455</v>
      </c>
      <c r="BV87" s="16">
        <f t="shared" si="91"/>
        <v>0.32999625</v>
      </c>
      <c r="BX87" s="84">
        <v>20</v>
      </c>
      <c r="BY87" s="84">
        <v>30</v>
      </c>
      <c r="BZ87" s="221">
        <v>27.8</v>
      </c>
      <c r="CA87" s="221">
        <v>41.7</v>
      </c>
      <c r="CB87" s="207">
        <f t="shared" si="92"/>
        <v>0.3899999999999999</v>
      </c>
      <c r="CC87" s="84">
        <f t="shared" si="93"/>
        <v>27.522000000000002</v>
      </c>
      <c r="CD87" s="84">
        <f t="shared" si="93"/>
        <v>41.283</v>
      </c>
      <c r="CE87" s="16">
        <f t="shared" si="94"/>
        <v>0.3761000000000001</v>
      </c>
      <c r="CG87" s="258">
        <v>18</v>
      </c>
      <c r="CH87" s="258">
        <v>30</v>
      </c>
      <c r="CI87" s="222">
        <v>24.39</v>
      </c>
      <c r="CJ87" s="222">
        <v>40.65</v>
      </c>
      <c r="CK87" s="207">
        <f t="shared" si="95"/>
        <v>0.35499999999999976</v>
      </c>
      <c r="CL87" s="85">
        <f t="shared" si="96"/>
        <v>24.02415</v>
      </c>
      <c r="CM87" s="85">
        <f t="shared" si="96"/>
        <v>40.04025</v>
      </c>
      <c r="CN87" s="16">
        <f t="shared" si="97"/>
        <v>0.33467500000000006</v>
      </c>
      <c r="CP87" s="208">
        <v>15.400000000000002</v>
      </c>
      <c r="CQ87" s="208">
        <v>39.007999999999996</v>
      </c>
      <c r="CR87" s="208">
        <v>21.560000000000002</v>
      </c>
      <c r="CS87" s="208">
        <v>54.61119999999999</v>
      </c>
      <c r="CT87" s="207">
        <v>0.4</v>
      </c>
      <c r="CV87" s="87">
        <v>23.5</v>
      </c>
      <c r="CW87" s="87">
        <v>27.5</v>
      </c>
      <c r="CX87" s="87">
        <f t="shared" si="98"/>
        <v>31.020000000000003</v>
      </c>
      <c r="CY87" s="87">
        <f t="shared" si="98"/>
        <v>36.300000000000004</v>
      </c>
      <c r="CZ87" s="16">
        <f t="shared" si="99"/>
        <v>0.32000000000000006</v>
      </c>
      <c r="DA87" s="87">
        <f t="shared" si="100"/>
        <v>29.469</v>
      </c>
      <c r="DB87" s="87">
        <f t="shared" si="100"/>
        <v>34.48500000000001</v>
      </c>
      <c r="DC87" s="16">
        <f t="shared" si="101"/>
        <v>0.2540000000000002</v>
      </c>
    </row>
    <row r="88" spans="1:107" ht="14.25">
      <c r="A88" s="3" t="s">
        <v>113</v>
      </c>
      <c r="B88" s="67"/>
      <c r="C88" s="67"/>
      <c r="D88" s="67"/>
      <c r="E88" s="67"/>
      <c r="F88" s="16"/>
      <c r="H88" s="70">
        <v>22.83</v>
      </c>
      <c r="I88" s="70">
        <v>29.35</v>
      </c>
      <c r="J88" s="209">
        <f t="shared" si="78"/>
        <v>30.5922</v>
      </c>
      <c r="K88" s="209">
        <f t="shared" si="78"/>
        <v>39.32900000000001</v>
      </c>
      <c r="L88" s="207">
        <v>0.34</v>
      </c>
      <c r="M88" s="70">
        <f t="shared" si="79"/>
        <v>30.133316999999998</v>
      </c>
      <c r="N88" s="70">
        <f t="shared" si="79"/>
        <v>38.73906500000001</v>
      </c>
      <c r="O88" s="16">
        <f t="shared" si="80"/>
        <v>0.3199000000000003</v>
      </c>
      <c r="Q88" s="69">
        <v>21</v>
      </c>
      <c r="R88" s="69">
        <v>31.5</v>
      </c>
      <c r="S88" s="214">
        <v>28.34</v>
      </c>
      <c r="T88" s="214">
        <v>42.51</v>
      </c>
      <c r="U88" s="207">
        <v>0.3495</v>
      </c>
      <c r="V88" s="69">
        <f t="shared" si="81"/>
        <v>28.1295</v>
      </c>
      <c r="W88" s="69">
        <f t="shared" si="82"/>
        <v>42.19425</v>
      </c>
      <c r="X88" s="16">
        <v>0.3395</v>
      </c>
      <c r="Z88" s="215">
        <v>34.361999999999995</v>
      </c>
      <c r="AA88" s="215">
        <v>49.070499999999996</v>
      </c>
      <c r="AB88" s="215">
        <v>46.12218194701428</v>
      </c>
      <c r="AC88" s="215">
        <v>65.63605652018502</v>
      </c>
      <c r="AD88" s="207">
        <v>0.3395</v>
      </c>
      <c r="AE88" s="257">
        <v>21</v>
      </c>
      <c r="AF88" s="257">
        <v>49.070499999999996</v>
      </c>
      <c r="AG88" s="215">
        <f t="shared" si="83"/>
        <v>28.1295</v>
      </c>
      <c r="AH88" s="215">
        <v>65.63605652018502</v>
      </c>
      <c r="AI88" s="207">
        <f t="shared" si="84"/>
        <v>0.3381602317692185</v>
      </c>
      <c r="AJ88" s="72">
        <f t="shared" si="85"/>
        <v>26.723025</v>
      </c>
      <c r="AK88" s="72">
        <f t="shared" si="85"/>
        <v>62.35425369417577</v>
      </c>
      <c r="AL88" s="16">
        <f t="shared" si="86"/>
        <v>0.27125222018075745</v>
      </c>
      <c r="AN88" s="78">
        <v>18</v>
      </c>
      <c r="AO88" s="78">
        <v>20</v>
      </c>
      <c r="AP88" s="217">
        <v>24.48</v>
      </c>
      <c r="AQ88" s="217">
        <v>27.2</v>
      </c>
      <c r="AR88" s="207">
        <v>0.36</v>
      </c>
      <c r="AS88" s="78">
        <f t="shared" si="87"/>
        <v>23.868000000000002</v>
      </c>
      <c r="AT88" s="78">
        <f t="shared" si="87"/>
        <v>26.52</v>
      </c>
      <c r="AU88" s="16">
        <f t="shared" si="88"/>
        <v>0.32600000000000007</v>
      </c>
      <c r="AW88" s="377" t="s">
        <v>387</v>
      </c>
      <c r="AX88" s="378"/>
      <c r="AY88" s="378"/>
      <c r="AZ88" s="378"/>
      <c r="BA88" s="378"/>
      <c r="BB88" s="378"/>
      <c r="BC88" s="378"/>
      <c r="BD88" s="379"/>
      <c r="BF88" s="380" t="s">
        <v>387</v>
      </c>
      <c r="BG88" s="381"/>
      <c r="BH88" s="381"/>
      <c r="BI88" s="381"/>
      <c r="BJ88" s="381"/>
      <c r="BK88" s="381"/>
      <c r="BL88" s="381"/>
      <c r="BM88" s="382"/>
      <c r="BO88" s="82">
        <v>20</v>
      </c>
      <c r="BP88" s="82">
        <v>24</v>
      </c>
      <c r="BQ88" s="220">
        <v>27</v>
      </c>
      <c r="BR88" s="220">
        <v>32.4</v>
      </c>
      <c r="BS88" s="286">
        <f t="shared" si="89"/>
        <v>0.34999999999999987</v>
      </c>
      <c r="BT88" s="82">
        <f t="shared" si="90"/>
        <v>26.595</v>
      </c>
      <c r="BU88" s="82">
        <f t="shared" si="90"/>
        <v>31.913999999999998</v>
      </c>
      <c r="BV88" s="16">
        <f t="shared" si="91"/>
        <v>0.32975</v>
      </c>
      <c r="BX88" s="84">
        <v>23</v>
      </c>
      <c r="BY88" s="84">
        <v>35</v>
      </c>
      <c r="BZ88" s="221">
        <v>31.97</v>
      </c>
      <c r="CA88" s="221">
        <v>48.65</v>
      </c>
      <c r="CB88" s="207">
        <f t="shared" si="92"/>
        <v>0.3900000000000001</v>
      </c>
      <c r="CC88" s="84">
        <f t="shared" si="93"/>
        <v>31.650299999999998</v>
      </c>
      <c r="CD88" s="84">
        <f t="shared" si="93"/>
        <v>48.1635</v>
      </c>
      <c r="CE88" s="16">
        <f t="shared" si="94"/>
        <v>0.3761000000000001</v>
      </c>
      <c r="CG88" s="258">
        <v>23</v>
      </c>
      <c r="CH88" s="258">
        <v>35</v>
      </c>
      <c r="CI88" s="222">
        <v>31.165</v>
      </c>
      <c r="CJ88" s="222">
        <v>47.425</v>
      </c>
      <c r="CK88" s="207">
        <f t="shared" si="95"/>
        <v>0.355</v>
      </c>
      <c r="CL88" s="85">
        <f t="shared" si="96"/>
        <v>30.697525</v>
      </c>
      <c r="CM88" s="85">
        <f t="shared" si="96"/>
        <v>46.713625</v>
      </c>
      <c r="CN88" s="16">
        <f t="shared" si="97"/>
        <v>0.33467499999999983</v>
      </c>
      <c r="CP88" s="208">
        <v>16.5</v>
      </c>
      <c r="CQ88" s="208">
        <v>44.65449999999999</v>
      </c>
      <c r="CR88" s="208">
        <v>23.099999999999998</v>
      </c>
      <c r="CS88" s="208">
        <v>62.51629999999999</v>
      </c>
      <c r="CT88" s="207">
        <v>0.4</v>
      </c>
      <c r="CV88" s="87">
        <v>27.5</v>
      </c>
      <c r="CW88" s="87">
        <v>31.5</v>
      </c>
      <c r="CX88" s="87">
        <f t="shared" si="98"/>
        <v>36.300000000000004</v>
      </c>
      <c r="CY88" s="87">
        <f t="shared" si="98"/>
        <v>41.580000000000005</v>
      </c>
      <c r="CZ88" s="16">
        <f t="shared" si="99"/>
        <v>0.32000000000000006</v>
      </c>
      <c r="DA88" s="87">
        <f t="shared" si="100"/>
        <v>34.48500000000001</v>
      </c>
      <c r="DB88" s="87">
        <f t="shared" si="100"/>
        <v>39.501000000000005</v>
      </c>
      <c r="DC88" s="16">
        <f t="shared" si="101"/>
        <v>0.2540000000000002</v>
      </c>
    </row>
    <row r="89" spans="1:107" ht="14.25">
      <c r="A89" s="3" t="s">
        <v>114</v>
      </c>
      <c r="B89" s="67"/>
      <c r="C89" s="67"/>
      <c r="D89" s="67"/>
      <c r="E89" s="67"/>
      <c r="F89" s="16"/>
      <c r="H89" s="202">
        <v>25.5</v>
      </c>
      <c r="I89" s="202">
        <v>30.23</v>
      </c>
      <c r="J89" s="212">
        <f t="shared" si="78"/>
        <v>34.17</v>
      </c>
      <c r="K89" s="212">
        <f t="shared" si="78"/>
        <v>40.5082</v>
      </c>
      <c r="L89" s="213">
        <v>0.34</v>
      </c>
      <c r="M89" s="70">
        <f t="shared" si="79"/>
        <v>33.657450000000004</v>
      </c>
      <c r="N89" s="70">
        <f t="shared" si="79"/>
        <v>39.900577000000006</v>
      </c>
      <c r="O89" s="16">
        <f t="shared" si="80"/>
        <v>0.3199000000000001</v>
      </c>
      <c r="Q89" s="69">
        <v>24.25</v>
      </c>
      <c r="R89" s="69">
        <v>36</v>
      </c>
      <c r="S89" s="214">
        <v>32.73</v>
      </c>
      <c r="T89" s="214">
        <v>48.58</v>
      </c>
      <c r="U89" s="207">
        <v>0.3495</v>
      </c>
      <c r="V89" s="69">
        <f t="shared" si="81"/>
        <v>32.482875</v>
      </c>
      <c r="W89" s="69">
        <f t="shared" si="82"/>
        <v>48.222</v>
      </c>
      <c r="X89" s="16">
        <v>0.3395</v>
      </c>
      <c r="Z89" s="215">
        <v>38.3525</v>
      </c>
      <c r="AA89" s="215">
        <v>54.820499999999996</v>
      </c>
      <c r="AB89" s="215">
        <v>51.416407495794786</v>
      </c>
      <c r="AC89" s="215">
        <v>73.26462359335575</v>
      </c>
      <c r="AD89" s="207">
        <v>0.3382</v>
      </c>
      <c r="AE89" s="257">
        <v>23</v>
      </c>
      <c r="AF89" s="257">
        <v>54.820499999999996</v>
      </c>
      <c r="AG89" s="215">
        <f t="shared" si="83"/>
        <v>30.7786</v>
      </c>
      <c r="AH89" s="215">
        <v>73.26462359335575</v>
      </c>
      <c r="AI89" s="207">
        <f t="shared" si="84"/>
        <v>0.3369642137143265</v>
      </c>
      <c r="AJ89" s="72">
        <f t="shared" si="85"/>
        <v>29.23967</v>
      </c>
      <c r="AK89" s="72">
        <f t="shared" si="85"/>
        <v>69.60139241368796</v>
      </c>
      <c r="AL89" s="16">
        <f t="shared" si="86"/>
        <v>0.2701160030286103</v>
      </c>
      <c r="AN89" s="78">
        <v>20</v>
      </c>
      <c r="AO89" s="78">
        <v>22</v>
      </c>
      <c r="AP89" s="217">
        <v>27.2</v>
      </c>
      <c r="AQ89" s="217">
        <v>29.92</v>
      </c>
      <c r="AR89" s="207">
        <v>0.36</v>
      </c>
      <c r="AS89" s="78">
        <f t="shared" si="87"/>
        <v>26.52</v>
      </c>
      <c r="AT89" s="78">
        <f t="shared" si="87"/>
        <v>29.172</v>
      </c>
      <c r="AU89" s="16">
        <f t="shared" si="88"/>
        <v>0.32600000000000007</v>
      </c>
      <c r="AW89" s="377" t="s">
        <v>387</v>
      </c>
      <c r="AX89" s="378"/>
      <c r="AY89" s="378"/>
      <c r="AZ89" s="378"/>
      <c r="BA89" s="378"/>
      <c r="BB89" s="378"/>
      <c r="BC89" s="378"/>
      <c r="BD89" s="379"/>
      <c r="BF89" s="380" t="s">
        <v>387</v>
      </c>
      <c r="BG89" s="381"/>
      <c r="BH89" s="381"/>
      <c r="BI89" s="381"/>
      <c r="BJ89" s="381"/>
      <c r="BK89" s="381"/>
      <c r="BL89" s="381"/>
      <c r="BM89" s="382"/>
      <c r="BO89" s="82">
        <v>22.5</v>
      </c>
      <c r="BP89" s="82">
        <v>26.5</v>
      </c>
      <c r="BQ89" s="220">
        <v>30.38</v>
      </c>
      <c r="BR89" s="220">
        <v>35.78</v>
      </c>
      <c r="BS89" s="286">
        <f t="shared" si="89"/>
        <v>0.35020408163265304</v>
      </c>
      <c r="BT89" s="82">
        <f t="shared" si="90"/>
        <v>29.9243</v>
      </c>
      <c r="BU89" s="82">
        <f t="shared" si="90"/>
        <v>35.2433</v>
      </c>
      <c r="BV89" s="16">
        <f t="shared" si="91"/>
        <v>0.32995102040816304</v>
      </c>
      <c r="BX89" s="84">
        <v>27</v>
      </c>
      <c r="BY89" s="84">
        <v>40</v>
      </c>
      <c r="BZ89" s="221">
        <v>37.53</v>
      </c>
      <c r="CA89" s="221">
        <v>55.6</v>
      </c>
      <c r="CB89" s="207">
        <f t="shared" si="92"/>
        <v>0.3899999999999999</v>
      </c>
      <c r="CC89" s="84">
        <f t="shared" si="93"/>
        <v>37.1547</v>
      </c>
      <c r="CD89" s="84">
        <f t="shared" si="93"/>
        <v>55.044000000000004</v>
      </c>
      <c r="CE89" s="16">
        <f t="shared" si="94"/>
        <v>0.3761000000000001</v>
      </c>
      <c r="CG89" s="258">
        <v>25</v>
      </c>
      <c r="CH89" s="258">
        <v>38</v>
      </c>
      <c r="CI89" s="222">
        <v>33.875</v>
      </c>
      <c r="CJ89" s="222">
        <v>51.49</v>
      </c>
      <c r="CK89" s="207">
        <f t="shared" si="95"/>
        <v>0.3550000000000002</v>
      </c>
      <c r="CL89" s="85">
        <f t="shared" si="96"/>
        <v>33.366875</v>
      </c>
      <c r="CM89" s="85">
        <f t="shared" si="96"/>
        <v>50.71765</v>
      </c>
      <c r="CN89" s="16">
        <f t="shared" si="97"/>
        <v>0.33467500000000006</v>
      </c>
      <c r="CP89" s="208">
        <v>17.6</v>
      </c>
      <c r="CQ89" s="208">
        <v>51.129</v>
      </c>
      <c r="CR89" s="208">
        <v>24.64</v>
      </c>
      <c r="CS89" s="208">
        <v>71.58059999999999</v>
      </c>
      <c r="CT89" s="207">
        <v>0.4</v>
      </c>
      <c r="CV89" s="87">
        <v>31.5</v>
      </c>
      <c r="CW89" s="87">
        <v>34.5</v>
      </c>
      <c r="CX89" s="87">
        <f t="shared" si="98"/>
        <v>41.580000000000005</v>
      </c>
      <c r="CY89" s="87">
        <f t="shared" si="98"/>
        <v>45.54</v>
      </c>
      <c r="CZ89" s="16">
        <f t="shared" si="99"/>
        <v>0.32000000000000006</v>
      </c>
      <c r="DA89" s="87">
        <f t="shared" si="100"/>
        <v>39.501000000000005</v>
      </c>
      <c r="DB89" s="87">
        <f t="shared" si="100"/>
        <v>43.263</v>
      </c>
      <c r="DC89" s="16">
        <f t="shared" si="101"/>
        <v>0.2540000000000002</v>
      </c>
    </row>
    <row r="90" spans="1:107" ht="14.25">
      <c r="A90" s="4" t="s">
        <v>115</v>
      </c>
      <c r="B90" s="354"/>
      <c r="C90" s="355"/>
      <c r="D90" s="355"/>
      <c r="E90" s="355"/>
      <c r="F90" s="356"/>
      <c r="H90" s="354"/>
      <c r="I90" s="355"/>
      <c r="J90" s="355"/>
      <c r="K90" s="355"/>
      <c r="L90" s="355"/>
      <c r="M90" s="355"/>
      <c r="N90" s="355"/>
      <c r="O90" s="356"/>
      <c r="Q90" s="354"/>
      <c r="R90" s="355"/>
      <c r="S90" s="355"/>
      <c r="T90" s="355"/>
      <c r="U90" s="355"/>
      <c r="V90" s="355"/>
      <c r="W90" s="355"/>
      <c r="X90" s="356"/>
      <c r="Z90" s="375"/>
      <c r="AA90" s="376"/>
      <c r="AB90" s="376"/>
      <c r="AC90" s="376"/>
      <c r="AD90" s="376"/>
      <c r="AE90" s="372"/>
      <c r="AF90" s="372"/>
      <c r="AG90" s="372"/>
      <c r="AH90" s="372"/>
      <c r="AI90" s="372"/>
      <c r="AJ90" s="354"/>
      <c r="AK90" s="355"/>
      <c r="AL90" s="355"/>
      <c r="AN90" s="354"/>
      <c r="AO90" s="355"/>
      <c r="AP90" s="355"/>
      <c r="AQ90" s="355"/>
      <c r="AR90" s="355"/>
      <c r="AS90" s="355"/>
      <c r="AT90" s="355"/>
      <c r="AU90" s="356"/>
      <c r="AW90" s="354"/>
      <c r="AX90" s="355"/>
      <c r="AY90" s="355"/>
      <c r="AZ90" s="355"/>
      <c r="BA90" s="355"/>
      <c r="BB90" s="355"/>
      <c r="BC90" s="355"/>
      <c r="BD90" s="356"/>
      <c r="BF90" s="354"/>
      <c r="BG90" s="355"/>
      <c r="BH90" s="355"/>
      <c r="BI90" s="355"/>
      <c r="BJ90" s="355"/>
      <c r="BK90" s="355"/>
      <c r="BL90" s="355"/>
      <c r="BM90" s="356"/>
      <c r="BO90" s="354"/>
      <c r="BP90" s="355"/>
      <c r="BQ90" s="355"/>
      <c r="BR90" s="355"/>
      <c r="BS90" s="355"/>
      <c r="BT90" s="355"/>
      <c r="BU90" s="355"/>
      <c r="BV90" s="356"/>
      <c r="BX90" s="354"/>
      <c r="BY90" s="355"/>
      <c r="BZ90" s="355"/>
      <c r="CA90" s="355"/>
      <c r="CB90" s="355"/>
      <c r="CC90" s="355"/>
      <c r="CD90" s="355"/>
      <c r="CE90" s="356"/>
      <c r="CG90" s="354"/>
      <c r="CH90" s="355"/>
      <c r="CI90" s="355"/>
      <c r="CJ90" s="355"/>
      <c r="CK90" s="355"/>
      <c r="CL90" s="355"/>
      <c r="CM90" s="355"/>
      <c r="CN90" s="356"/>
      <c r="CP90" s="375"/>
      <c r="CQ90" s="376"/>
      <c r="CR90" s="376"/>
      <c r="CS90" s="376"/>
      <c r="CT90" s="402"/>
      <c r="CV90" s="354"/>
      <c r="CW90" s="355"/>
      <c r="CX90" s="355"/>
      <c r="CY90" s="355"/>
      <c r="CZ90" s="355"/>
      <c r="DA90" s="355"/>
      <c r="DB90" s="355"/>
      <c r="DC90" s="356"/>
    </row>
    <row r="91" spans="1:107" ht="14.25">
      <c r="A91" s="4" t="s">
        <v>116</v>
      </c>
      <c r="B91" s="354"/>
      <c r="C91" s="355"/>
      <c r="D91" s="355"/>
      <c r="E91" s="355"/>
      <c r="F91" s="356"/>
      <c r="H91" s="354"/>
      <c r="I91" s="355"/>
      <c r="J91" s="355"/>
      <c r="K91" s="355"/>
      <c r="L91" s="355"/>
      <c r="M91" s="355"/>
      <c r="N91" s="355"/>
      <c r="O91" s="356"/>
      <c r="Q91" s="354"/>
      <c r="R91" s="355"/>
      <c r="S91" s="355"/>
      <c r="T91" s="355"/>
      <c r="U91" s="355"/>
      <c r="V91" s="355"/>
      <c r="W91" s="355"/>
      <c r="X91" s="356"/>
      <c r="Z91" s="375"/>
      <c r="AA91" s="376"/>
      <c r="AB91" s="376"/>
      <c r="AC91" s="376"/>
      <c r="AD91" s="376"/>
      <c r="AE91" s="372"/>
      <c r="AF91" s="372"/>
      <c r="AG91" s="372"/>
      <c r="AH91" s="372"/>
      <c r="AI91" s="372"/>
      <c r="AJ91" s="204"/>
      <c r="AK91" s="204"/>
      <c r="AL91" s="194"/>
      <c r="AN91" s="354"/>
      <c r="AO91" s="355"/>
      <c r="AP91" s="355"/>
      <c r="AQ91" s="355"/>
      <c r="AR91" s="355"/>
      <c r="AS91" s="355"/>
      <c r="AT91" s="355"/>
      <c r="AU91" s="356"/>
      <c r="AW91" s="354"/>
      <c r="AX91" s="355"/>
      <c r="AY91" s="355"/>
      <c r="AZ91" s="355"/>
      <c r="BA91" s="355"/>
      <c r="BB91" s="355"/>
      <c r="BC91" s="355"/>
      <c r="BD91" s="356"/>
      <c r="BF91" s="354"/>
      <c r="BG91" s="355"/>
      <c r="BH91" s="355"/>
      <c r="BI91" s="355"/>
      <c r="BJ91" s="355"/>
      <c r="BK91" s="355"/>
      <c r="BL91" s="355"/>
      <c r="BM91" s="356"/>
      <c r="BO91" s="354"/>
      <c r="BP91" s="355"/>
      <c r="BQ91" s="355"/>
      <c r="BR91" s="355"/>
      <c r="BS91" s="355"/>
      <c r="BT91" s="355"/>
      <c r="BU91" s="355"/>
      <c r="BV91" s="356"/>
      <c r="BX91" s="354"/>
      <c r="BY91" s="355"/>
      <c r="BZ91" s="355"/>
      <c r="CA91" s="355"/>
      <c r="CB91" s="355"/>
      <c r="CC91" s="355"/>
      <c r="CD91" s="355"/>
      <c r="CE91" s="356"/>
      <c r="CG91" s="195"/>
      <c r="CH91" s="196"/>
      <c r="CI91" s="196"/>
      <c r="CJ91" s="196"/>
      <c r="CK91" s="196"/>
      <c r="CL91" s="204"/>
      <c r="CM91" s="204"/>
      <c r="CN91" s="194"/>
      <c r="CP91" s="375"/>
      <c r="CQ91" s="376"/>
      <c r="CR91" s="376"/>
      <c r="CS91" s="376"/>
      <c r="CT91" s="402"/>
      <c r="CV91" s="354"/>
      <c r="CW91" s="355"/>
      <c r="CX91" s="355"/>
      <c r="CY91" s="355"/>
      <c r="CZ91" s="355"/>
      <c r="DA91" s="355"/>
      <c r="DB91" s="355"/>
      <c r="DC91" s="356"/>
    </row>
    <row r="92" spans="1:107" ht="14.25">
      <c r="A92" s="6" t="s">
        <v>117</v>
      </c>
      <c r="B92" s="67"/>
      <c r="C92" s="67"/>
      <c r="D92" s="67"/>
      <c r="E92" s="67"/>
      <c r="F92" s="16"/>
      <c r="H92" s="203">
        <v>10</v>
      </c>
      <c r="I92" s="203">
        <v>12</v>
      </c>
      <c r="J92" s="210">
        <f>H92*1.34</f>
        <v>13.4</v>
      </c>
      <c r="K92" s="210">
        <f>I92*1.34</f>
        <v>16.080000000000002</v>
      </c>
      <c r="L92" s="211">
        <v>0.34</v>
      </c>
      <c r="M92" s="70">
        <f>J92-(J92*0.015)</f>
        <v>13.199</v>
      </c>
      <c r="N92" s="70">
        <f>K92-(K92*0.015)</f>
        <v>15.838800000000003</v>
      </c>
      <c r="O92" s="16">
        <f>(M92+N92)/(H92+I92)-1</f>
        <v>0.3199000000000003</v>
      </c>
      <c r="Q92" s="69">
        <v>9.5</v>
      </c>
      <c r="R92" s="69">
        <v>13</v>
      </c>
      <c r="S92" s="214">
        <v>12.82</v>
      </c>
      <c r="T92" s="214">
        <v>17.54</v>
      </c>
      <c r="U92" s="207">
        <v>0.3493</v>
      </c>
      <c r="V92" s="69">
        <f>Q92+(Q92*X92)</f>
        <v>12.72525</v>
      </c>
      <c r="W92" s="69">
        <f>R92+(R92*X92)</f>
        <v>17.4135</v>
      </c>
      <c r="X92" s="16">
        <v>0.3395</v>
      </c>
      <c r="Z92" s="215">
        <v>24.1</v>
      </c>
      <c r="AA92" s="215">
        <v>33.3</v>
      </c>
      <c r="AB92" s="215">
        <v>32.51</v>
      </c>
      <c r="AC92" s="215">
        <v>44.72</v>
      </c>
      <c r="AD92" s="207">
        <v>0.3455</v>
      </c>
      <c r="AE92" s="257">
        <v>10</v>
      </c>
      <c r="AF92" s="257">
        <v>33.3</v>
      </c>
      <c r="AG92" s="215">
        <f>(AE92*AD92)+AE92</f>
        <v>13.455</v>
      </c>
      <c r="AH92" s="215">
        <v>44.72</v>
      </c>
      <c r="AI92" s="16">
        <f>((AG92+AH92)/(AE92+AF92)-1)</f>
        <v>0.34353348729792144</v>
      </c>
      <c r="AJ92" s="72">
        <f>AG92-(AG92*0.05)</f>
        <v>12.78225</v>
      </c>
      <c r="AK92" s="72">
        <f>AH92-(AH92*0.05)</f>
        <v>42.484</v>
      </c>
      <c r="AL92" s="16">
        <f>(AJ92+AK92)/(AE92+AF92)-1</f>
        <v>0.2763568129330254</v>
      </c>
      <c r="AN92" s="78">
        <v>10</v>
      </c>
      <c r="AO92" s="78">
        <v>11</v>
      </c>
      <c r="AP92" s="217">
        <v>13.6</v>
      </c>
      <c r="AQ92" s="217">
        <v>14.96</v>
      </c>
      <c r="AR92" s="207">
        <v>0.36</v>
      </c>
      <c r="AS92" s="78">
        <f>AP92-(AP92*0.025)</f>
        <v>13.26</v>
      </c>
      <c r="AT92" s="78">
        <f>AQ92-(AQ92*0.025)</f>
        <v>14.586</v>
      </c>
      <c r="AU92" s="16">
        <f>(AS92+AT92)/(AN92+AO92)-1</f>
        <v>0.32600000000000007</v>
      </c>
      <c r="AW92" s="377" t="s">
        <v>387</v>
      </c>
      <c r="AX92" s="378"/>
      <c r="AY92" s="378"/>
      <c r="AZ92" s="378"/>
      <c r="BA92" s="378"/>
      <c r="BB92" s="378"/>
      <c r="BC92" s="378"/>
      <c r="BD92" s="379"/>
      <c r="BF92" s="80">
        <v>12</v>
      </c>
      <c r="BG92" s="80">
        <v>15.5</v>
      </c>
      <c r="BH92" s="219">
        <v>16.2</v>
      </c>
      <c r="BI92" s="219">
        <v>20.93</v>
      </c>
      <c r="BJ92" s="207">
        <v>0.35</v>
      </c>
      <c r="BK92" s="80">
        <f>BH92-(BH92*0.025)</f>
        <v>15.795</v>
      </c>
      <c r="BL92" s="80">
        <f>BI92-(BI92*0.025)</f>
        <v>20.40675</v>
      </c>
      <c r="BM92" s="16">
        <f>(BK92+BL92)/(BF92+BG92)-1</f>
        <v>0.31642727272727256</v>
      </c>
      <c r="BO92" s="82">
        <v>12.5</v>
      </c>
      <c r="BP92" s="82">
        <v>14.75</v>
      </c>
      <c r="BQ92" s="220">
        <v>16.88</v>
      </c>
      <c r="BR92" s="220">
        <v>19.91</v>
      </c>
      <c r="BS92" s="286">
        <f>((BQ92+BR92)/(BO92+BP92)-1)</f>
        <v>0.35009174311926605</v>
      </c>
      <c r="BT92" s="82">
        <f>BQ92-(BQ92*0.015)</f>
        <v>16.6268</v>
      </c>
      <c r="BU92" s="82">
        <f>BR92-(BR92*0.015)</f>
        <v>19.61135</v>
      </c>
      <c r="BV92" s="16">
        <f>(BT92+BU92)/(BO92+BP92)-1</f>
        <v>0.3298403669724772</v>
      </c>
      <c r="BX92" s="84">
        <v>9</v>
      </c>
      <c r="BY92" s="84">
        <v>13.5</v>
      </c>
      <c r="BZ92" s="221">
        <v>12.51</v>
      </c>
      <c r="CA92" s="221">
        <v>18.76</v>
      </c>
      <c r="CB92" s="207">
        <f>((BZ92+CA92)/(BX92+BY92)-1)</f>
        <v>0.389777777777778</v>
      </c>
      <c r="CC92" s="84">
        <f>BZ92-(BZ92*0.01)</f>
        <v>12.3849</v>
      </c>
      <c r="CD92" s="84">
        <f>CA92-(CA92*0.01)</f>
        <v>18.572400000000002</v>
      </c>
      <c r="CE92" s="16">
        <f>(CC92+CD92)/(BX92+BY92)-1</f>
        <v>0.3758800000000002</v>
      </c>
      <c r="CG92" s="258">
        <v>12</v>
      </c>
      <c r="CH92" s="258">
        <v>15.5</v>
      </c>
      <c r="CI92" s="222">
        <v>16.259999999999998</v>
      </c>
      <c r="CJ92" s="222">
        <v>21.0025</v>
      </c>
      <c r="CK92" s="207">
        <f>((CI92+CJ92)/(CG92+CH92)-1)</f>
        <v>0.3550000000000002</v>
      </c>
      <c r="CL92" s="85">
        <f>CI92-(CI92*0.015)</f>
        <v>16.016099999999998</v>
      </c>
      <c r="CM92" s="85">
        <f>CJ92-(CJ92*0.015)</f>
        <v>20.687462500000002</v>
      </c>
      <c r="CN92" s="16">
        <f>(CL92+CM92)/(CG92+CH92)-1</f>
        <v>0.33467500000000006</v>
      </c>
      <c r="CP92" s="208">
        <v>9.537</v>
      </c>
      <c r="CQ92" s="208">
        <v>14.179499999999999</v>
      </c>
      <c r="CR92" s="208">
        <v>13.3518</v>
      </c>
      <c r="CS92" s="208">
        <v>19.8513</v>
      </c>
      <c r="CT92" s="207">
        <v>0.4</v>
      </c>
      <c r="CV92" s="87">
        <v>11.5</v>
      </c>
      <c r="CW92" s="87">
        <v>15.5</v>
      </c>
      <c r="CX92" s="87">
        <f>CV92*1.32</f>
        <v>15.180000000000001</v>
      </c>
      <c r="CY92" s="87">
        <f>CW92*1.32</f>
        <v>20.46</v>
      </c>
      <c r="CZ92" s="16">
        <f>((CX92+CY92)/(CV92+CW92)-1)</f>
        <v>0.32000000000000006</v>
      </c>
      <c r="DA92" s="87">
        <f>CX92-(CX92*0.05)</f>
        <v>14.421000000000001</v>
      </c>
      <c r="DB92" s="87">
        <f>CY92-(CY92*0.05)</f>
        <v>19.437</v>
      </c>
      <c r="DC92" s="16">
        <f>(DA92+DB92)/(CV92+CW92)-1</f>
        <v>0.2540000000000002</v>
      </c>
    </row>
    <row r="93" spans="1:107" ht="14.25">
      <c r="A93" s="4" t="s">
        <v>118</v>
      </c>
      <c r="B93" s="354"/>
      <c r="C93" s="355"/>
      <c r="D93" s="355"/>
      <c r="E93" s="355"/>
      <c r="F93" s="356"/>
      <c r="H93" s="354"/>
      <c r="I93" s="355"/>
      <c r="J93" s="355"/>
      <c r="K93" s="355"/>
      <c r="L93" s="356"/>
      <c r="M93" s="204"/>
      <c r="N93" s="204"/>
      <c r="O93" s="194"/>
      <c r="Q93" s="354"/>
      <c r="R93" s="355"/>
      <c r="S93" s="355"/>
      <c r="T93" s="355"/>
      <c r="U93" s="356"/>
      <c r="V93" s="204"/>
      <c r="W93" s="204"/>
      <c r="X93" s="194"/>
      <c r="Z93" s="424"/>
      <c r="AA93" s="424"/>
      <c r="AB93" s="424"/>
      <c r="AC93" s="424"/>
      <c r="AD93" s="424"/>
      <c r="AE93" s="372"/>
      <c r="AF93" s="372"/>
      <c r="AG93" s="372"/>
      <c r="AH93" s="372"/>
      <c r="AI93" s="372"/>
      <c r="AJ93" s="204"/>
      <c r="AK93" s="204"/>
      <c r="AL93" s="194"/>
      <c r="AN93" s="354"/>
      <c r="AO93" s="355"/>
      <c r="AP93" s="355"/>
      <c r="AQ93" s="355"/>
      <c r="AR93" s="356"/>
      <c r="AS93" s="204"/>
      <c r="AT93" s="204"/>
      <c r="AU93" s="194"/>
      <c r="AW93" s="200"/>
      <c r="AX93" s="201"/>
      <c r="AY93" s="201"/>
      <c r="AZ93" s="201"/>
      <c r="BA93" s="201"/>
      <c r="BB93" s="205"/>
      <c r="BC93" s="205"/>
      <c r="BD93" s="201"/>
      <c r="BF93" s="354"/>
      <c r="BG93" s="355"/>
      <c r="BH93" s="355"/>
      <c r="BI93" s="355"/>
      <c r="BJ93" s="355"/>
      <c r="BK93" s="204"/>
      <c r="BL93" s="204"/>
      <c r="BM93" s="194"/>
      <c r="BO93" s="321"/>
      <c r="BP93" s="322"/>
      <c r="BQ93" s="322"/>
      <c r="BR93" s="322"/>
      <c r="BS93" s="322"/>
      <c r="BT93" s="204"/>
      <c r="BU93" s="204"/>
      <c r="BV93" s="194"/>
      <c r="BX93" s="354"/>
      <c r="BY93" s="355"/>
      <c r="BZ93" s="355"/>
      <c r="CA93" s="355"/>
      <c r="CB93" s="355"/>
      <c r="CC93" s="204"/>
      <c r="CD93" s="204"/>
      <c r="CE93" s="194"/>
      <c r="CG93" s="354"/>
      <c r="CH93" s="355"/>
      <c r="CI93" s="355"/>
      <c r="CJ93" s="355"/>
      <c r="CK93" s="355"/>
      <c r="CL93" s="204"/>
      <c r="CM93" s="204"/>
      <c r="CN93" s="194"/>
      <c r="CP93" s="375"/>
      <c r="CQ93" s="376"/>
      <c r="CR93" s="376"/>
      <c r="CS93" s="376"/>
      <c r="CT93" s="402"/>
      <c r="CV93" s="354"/>
      <c r="CW93" s="355"/>
      <c r="CX93" s="355"/>
      <c r="CY93" s="355"/>
      <c r="CZ93" s="355"/>
      <c r="DA93" s="355"/>
      <c r="DB93" s="355"/>
      <c r="DC93" s="356"/>
    </row>
    <row r="94" spans="1:107" ht="14.25">
      <c r="A94" s="6" t="s">
        <v>119</v>
      </c>
      <c r="B94" s="67"/>
      <c r="C94" s="67"/>
      <c r="D94" s="67"/>
      <c r="E94" s="67"/>
      <c r="F94" s="16"/>
      <c r="H94" s="70">
        <v>10</v>
      </c>
      <c r="I94" s="70">
        <v>12</v>
      </c>
      <c r="J94" s="209">
        <f>H94*1.34</f>
        <v>13.4</v>
      </c>
      <c r="K94" s="209">
        <f>I94*1.34</f>
        <v>16.080000000000002</v>
      </c>
      <c r="L94" s="207">
        <v>0.34</v>
      </c>
      <c r="M94" s="70">
        <f>J94-(J94*0.015)</f>
        <v>13.199</v>
      </c>
      <c r="N94" s="70">
        <f>K94-(K94*0.015)</f>
        <v>15.838800000000003</v>
      </c>
      <c r="O94" s="16">
        <f>(M94+N94)/(H94+I94)-1</f>
        <v>0.3199000000000003</v>
      </c>
      <c r="Q94" s="69">
        <v>8.5</v>
      </c>
      <c r="R94" s="69">
        <v>12.5</v>
      </c>
      <c r="S94" s="214">
        <v>11.47</v>
      </c>
      <c r="T94" s="214">
        <v>16.87</v>
      </c>
      <c r="U94" s="207">
        <v>0.3495</v>
      </c>
      <c r="V94" s="69">
        <f>Q94+(Q94*X94)</f>
        <v>11.38575</v>
      </c>
      <c r="W94" s="69">
        <f>R94+(R94*X94)</f>
        <v>16.74375</v>
      </c>
      <c r="X94" s="16">
        <v>0.3395</v>
      </c>
      <c r="Z94" s="215">
        <v>12.48</v>
      </c>
      <c r="AA94" s="215">
        <v>16.45</v>
      </c>
      <c r="AB94" s="215">
        <v>17.05</v>
      </c>
      <c r="AC94" s="215">
        <v>22.33</v>
      </c>
      <c r="AD94" s="207">
        <v>0.3612</v>
      </c>
      <c r="AE94" s="257">
        <v>10</v>
      </c>
      <c r="AF94" s="257">
        <v>16.45</v>
      </c>
      <c r="AG94" s="215">
        <f>(AE94*AD94)+AE94</f>
        <v>13.612</v>
      </c>
      <c r="AH94" s="215">
        <v>22.33</v>
      </c>
      <c r="AI94" s="16">
        <f>((AG94+AH94)/(AE94+AF94)-1)</f>
        <v>0.3588657844990548</v>
      </c>
      <c r="AJ94" s="72">
        <f>AG94-(AG94*0.05)</f>
        <v>12.9314</v>
      </c>
      <c r="AK94" s="72">
        <f>AH94-(AH94*0.05)</f>
        <v>21.2135</v>
      </c>
      <c r="AL94" s="16">
        <f>(AJ94+AK94)/(AE94+AF94)-1</f>
        <v>0.2909224952741021</v>
      </c>
      <c r="AN94" s="78">
        <v>10</v>
      </c>
      <c r="AO94" s="78">
        <v>13</v>
      </c>
      <c r="AP94" s="217">
        <v>13.6</v>
      </c>
      <c r="AQ94" s="217">
        <v>17.68</v>
      </c>
      <c r="AR94" s="207">
        <f>((AP94+AQ94)/(AN94+AO94)-1)</f>
        <v>0.3600000000000001</v>
      </c>
      <c r="AS94" s="78">
        <f>AP94-(AP94*0.025)</f>
        <v>13.26</v>
      </c>
      <c r="AT94" s="78">
        <f>AQ94-(AQ94*0.025)</f>
        <v>17.238</v>
      </c>
      <c r="AU94" s="16">
        <f>(AS94+AT94)/(AN94+AO94)-1</f>
        <v>0.32599999999999985</v>
      </c>
      <c r="AW94" s="377" t="s">
        <v>387</v>
      </c>
      <c r="AX94" s="378"/>
      <c r="AY94" s="378"/>
      <c r="AZ94" s="378"/>
      <c r="BA94" s="378"/>
      <c r="BB94" s="378"/>
      <c r="BC94" s="378"/>
      <c r="BD94" s="379"/>
      <c r="BF94" s="80">
        <v>8.8</v>
      </c>
      <c r="BG94" s="80">
        <v>10.82</v>
      </c>
      <c r="BH94" s="219">
        <v>11.88</v>
      </c>
      <c r="BI94" s="219">
        <v>14.61</v>
      </c>
      <c r="BJ94" s="207">
        <v>0.35</v>
      </c>
      <c r="BK94" s="80">
        <f>BH94-(BH94*0.025)</f>
        <v>11.583</v>
      </c>
      <c r="BL94" s="80">
        <f>BI94-(BI94*0.025)</f>
        <v>14.24475</v>
      </c>
      <c r="BM94" s="16">
        <f>(BK94+BL94)/(BF94+BG94)-1</f>
        <v>0.31639908256880744</v>
      </c>
      <c r="BO94" s="82">
        <v>10</v>
      </c>
      <c r="BP94" s="82">
        <v>12</v>
      </c>
      <c r="BQ94" s="220">
        <v>13.5</v>
      </c>
      <c r="BR94" s="220">
        <v>16.2</v>
      </c>
      <c r="BS94" s="286">
        <f>((BQ94+BR94)/(BO94+BP94)-1)</f>
        <v>0.34999999999999987</v>
      </c>
      <c r="BT94" s="82">
        <f>BQ94-(BQ94*0.015)</f>
        <v>13.2975</v>
      </c>
      <c r="BU94" s="82">
        <f>BR94-(BR94*0.015)</f>
        <v>15.956999999999999</v>
      </c>
      <c r="BV94" s="16">
        <f>(BT94+BU94)/(BO94+BP94)-1</f>
        <v>0.32975</v>
      </c>
      <c r="BX94" s="84">
        <v>10</v>
      </c>
      <c r="BY94" s="84">
        <v>15</v>
      </c>
      <c r="BZ94" s="221">
        <v>13.9</v>
      </c>
      <c r="CA94" s="221">
        <v>20.85</v>
      </c>
      <c r="CB94" s="207">
        <f>((BZ94+CA94)/(BX94+BY94)-1)</f>
        <v>0.3899999999999999</v>
      </c>
      <c r="CC94" s="84">
        <f>BZ94-(BZ94*0.01)</f>
        <v>13.761000000000001</v>
      </c>
      <c r="CD94" s="84">
        <f>CA94-(CA94*0.01)</f>
        <v>20.6415</v>
      </c>
      <c r="CE94" s="16">
        <f>(CC94+CD94)/(BX94+BY94)-1</f>
        <v>0.3761000000000001</v>
      </c>
      <c r="CG94" s="389" t="s">
        <v>387</v>
      </c>
      <c r="CH94" s="390"/>
      <c r="CI94" s="390"/>
      <c r="CJ94" s="390"/>
      <c r="CK94" s="390"/>
      <c r="CL94" s="390"/>
      <c r="CM94" s="390"/>
      <c r="CN94" s="391"/>
      <c r="CP94" s="208">
        <v>12.85</v>
      </c>
      <c r="CQ94" s="208">
        <v>20.9</v>
      </c>
      <c r="CR94" s="208">
        <v>17.99</v>
      </c>
      <c r="CS94" s="208">
        <v>29.259999999999994</v>
      </c>
      <c r="CT94" s="207">
        <v>0.4</v>
      </c>
      <c r="CV94" s="87">
        <v>9</v>
      </c>
      <c r="CW94" s="87">
        <v>12</v>
      </c>
      <c r="CX94" s="87">
        <f>CV94*1.32</f>
        <v>11.88</v>
      </c>
      <c r="CY94" s="87">
        <f>CW94*1.32</f>
        <v>15.84</v>
      </c>
      <c r="CZ94" s="16">
        <f>((CX94+CY94)/(CV94+CW94)-1)</f>
        <v>0.31999999999999984</v>
      </c>
      <c r="DA94" s="87">
        <f>CX94-(CX94*0.05)</f>
        <v>11.286000000000001</v>
      </c>
      <c r="DB94" s="87">
        <f>CY94-(CY94*0.05)</f>
        <v>15.048</v>
      </c>
      <c r="DC94" s="16">
        <f>(DA94+DB94)/(CV94+CW94)-1</f>
        <v>0.2540000000000002</v>
      </c>
    </row>
    <row r="95" spans="1:107" ht="14.25">
      <c r="A95" s="6" t="s">
        <v>120</v>
      </c>
      <c r="B95" s="67"/>
      <c r="C95" s="67"/>
      <c r="D95" s="67"/>
      <c r="E95" s="67"/>
      <c r="F95" s="16"/>
      <c r="H95" s="70">
        <v>12</v>
      </c>
      <c r="I95" s="70">
        <v>15</v>
      </c>
      <c r="J95" s="209">
        <f>H95*1.34</f>
        <v>16.080000000000002</v>
      </c>
      <c r="K95" s="209">
        <f>I95*1.34</f>
        <v>20.1</v>
      </c>
      <c r="L95" s="207">
        <v>0.34</v>
      </c>
      <c r="M95" s="70">
        <f>J95-(J95*0.015)</f>
        <v>15.838800000000003</v>
      </c>
      <c r="N95" s="70">
        <f>K95-(K95*0.015)</f>
        <v>19.7985</v>
      </c>
      <c r="O95" s="16">
        <f>(M95+N95)/(H95+I95)-1</f>
        <v>0.3199000000000001</v>
      </c>
      <c r="Q95" s="69">
        <v>10</v>
      </c>
      <c r="R95" s="69">
        <v>14</v>
      </c>
      <c r="S95" s="214">
        <v>13.5</v>
      </c>
      <c r="T95" s="214">
        <v>18.89</v>
      </c>
      <c r="U95" s="207">
        <v>0.3496</v>
      </c>
      <c r="V95" s="69">
        <f>Q95+(Q95*X95)</f>
        <v>13.395</v>
      </c>
      <c r="W95" s="69">
        <f>R95+(R95*X95)</f>
        <v>18.753</v>
      </c>
      <c r="X95" s="16">
        <v>0.3395</v>
      </c>
      <c r="Z95" s="215">
        <v>15.28</v>
      </c>
      <c r="AA95" s="215">
        <v>20.47</v>
      </c>
      <c r="AB95" s="215">
        <v>20.79</v>
      </c>
      <c r="AC95" s="215">
        <v>27.69</v>
      </c>
      <c r="AD95" s="207">
        <v>0.3561</v>
      </c>
      <c r="AE95" s="257">
        <v>10</v>
      </c>
      <c r="AF95" s="257">
        <v>20.47</v>
      </c>
      <c r="AG95" s="215">
        <f>(AE95*AD95)+AE95</f>
        <v>13.561</v>
      </c>
      <c r="AH95" s="215">
        <v>27.69</v>
      </c>
      <c r="AI95" s="16">
        <f>((AG95+AH95)/(AE95+AF95)-1)</f>
        <v>0.3538234328848049</v>
      </c>
      <c r="AJ95" s="72">
        <f>AG95-(AG95*0.05)</f>
        <v>12.88295</v>
      </c>
      <c r="AK95" s="72">
        <f>AH95-(AH95*0.05)</f>
        <v>26.305500000000002</v>
      </c>
      <c r="AL95" s="16">
        <f>(AJ95+AK95)/(AE95+AF95)-1</f>
        <v>0.28613226124056457</v>
      </c>
      <c r="AN95" s="78">
        <v>10</v>
      </c>
      <c r="AO95" s="78">
        <v>13</v>
      </c>
      <c r="AP95" s="217">
        <v>13.6</v>
      </c>
      <c r="AQ95" s="217">
        <v>17.68</v>
      </c>
      <c r="AR95" s="207">
        <f>((AP95+AQ95)/(AN95+AO95)-1)</f>
        <v>0.3600000000000001</v>
      </c>
      <c r="AS95" s="78">
        <f>AP95-(AP95*0.025)</f>
        <v>13.26</v>
      </c>
      <c r="AT95" s="78">
        <f>AQ95-(AQ95*0.025)</f>
        <v>17.238</v>
      </c>
      <c r="AU95" s="16">
        <f>(AS95+AT95)/(AN95+AO95)-1</f>
        <v>0.32599999999999985</v>
      </c>
      <c r="AW95" s="377" t="s">
        <v>387</v>
      </c>
      <c r="AX95" s="378"/>
      <c r="AY95" s="378"/>
      <c r="AZ95" s="378"/>
      <c r="BA95" s="378"/>
      <c r="BB95" s="378"/>
      <c r="BC95" s="378"/>
      <c r="BD95" s="379"/>
      <c r="BF95" s="80">
        <v>8.8</v>
      </c>
      <c r="BG95" s="80">
        <v>10.82</v>
      </c>
      <c r="BH95" s="219">
        <v>11.88</v>
      </c>
      <c r="BI95" s="219">
        <v>14.61</v>
      </c>
      <c r="BJ95" s="207">
        <v>0.35</v>
      </c>
      <c r="BK95" s="80">
        <f>BH95-(BH95*0.025)</f>
        <v>11.583</v>
      </c>
      <c r="BL95" s="80">
        <f>BI95-(BI95*0.025)</f>
        <v>14.24475</v>
      </c>
      <c r="BM95" s="16">
        <f>(BK95+BL95)/(BF95+BG95)-1</f>
        <v>0.31639908256880744</v>
      </c>
      <c r="BO95" s="82">
        <v>10</v>
      </c>
      <c r="BP95" s="82">
        <v>12</v>
      </c>
      <c r="BQ95" s="220">
        <v>13.5</v>
      </c>
      <c r="BR95" s="220">
        <v>16.2</v>
      </c>
      <c r="BS95" s="286">
        <f>((BQ95+BR95)/(BO95+BP95)-1)</f>
        <v>0.34999999999999987</v>
      </c>
      <c r="BT95" s="82">
        <f>BQ95-(BQ95*0.015)</f>
        <v>13.2975</v>
      </c>
      <c r="BU95" s="82">
        <f>BR95-(BR95*0.015)</f>
        <v>15.956999999999999</v>
      </c>
      <c r="BV95" s="16">
        <f>(BT95+BU95)/(BO95+BP95)-1</f>
        <v>0.32975</v>
      </c>
      <c r="BX95" s="84">
        <v>9.5</v>
      </c>
      <c r="BY95" s="84">
        <v>11.5</v>
      </c>
      <c r="BZ95" s="221">
        <v>13.2</v>
      </c>
      <c r="CA95" s="221">
        <v>15.99</v>
      </c>
      <c r="CB95" s="207">
        <f>((BZ95+CA95)/(BX95+BY95)-1)</f>
        <v>0.3899999999999999</v>
      </c>
      <c r="CC95" s="84">
        <f>BZ95-(BZ95*0.01)</f>
        <v>13.068</v>
      </c>
      <c r="CD95" s="84">
        <f>CA95-(CA95*0.01)</f>
        <v>15.8301</v>
      </c>
      <c r="CE95" s="16">
        <f>(CC95+CD95)/(BX95+BY95)-1</f>
        <v>0.3760999999999999</v>
      </c>
      <c r="CG95" s="389" t="s">
        <v>387</v>
      </c>
      <c r="CH95" s="390"/>
      <c r="CI95" s="390"/>
      <c r="CJ95" s="390"/>
      <c r="CK95" s="390"/>
      <c r="CL95" s="390"/>
      <c r="CM95" s="390"/>
      <c r="CN95" s="391"/>
      <c r="CP95" s="208">
        <v>9.75</v>
      </c>
      <c r="CQ95" s="208">
        <v>14.5</v>
      </c>
      <c r="CR95" s="208">
        <v>13.162500000000001</v>
      </c>
      <c r="CS95" s="208">
        <v>19.575000000000003</v>
      </c>
      <c r="CT95" s="207">
        <v>0.35</v>
      </c>
      <c r="CV95" s="87">
        <v>15</v>
      </c>
      <c r="CW95" s="87">
        <v>19</v>
      </c>
      <c r="CX95" s="87">
        <f>CV95*1.32</f>
        <v>19.8</v>
      </c>
      <c r="CY95" s="87">
        <f>CW95*1.32</f>
        <v>25.080000000000002</v>
      </c>
      <c r="CZ95" s="16">
        <f>((CX95+CY95)/(CV95+CW95)-1)</f>
        <v>0.32000000000000006</v>
      </c>
      <c r="DA95" s="87">
        <f>CX95-(CX95*0.05)</f>
        <v>18.810000000000002</v>
      </c>
      <c r="DB95" s="87">
        <f>CY95-(CY95*0.05)</f>
        <v>23.826</v>
      </c>
      <c r="DC95" s="16">
        <f>(DA95+DB95)/(CV95+CW95)-1</f>
        <v>0.254</v>
      </c>
    </row>
  </sheetData>
  <sheetProtection/>
  <mergeCells count="536">
    <mergeCell ref="AW94:BD94"/>
    <mergeCell ref="CG94:CN94"/>
    <mergeCell ref="AW95:BD95"/>
    <mergeCell ref="CG95:CN95"/>
    <mergeCell ref="AN93:AR93"/>
    <mergeCell ref="BF93:BJ93"/>
    <mergeCell ref="BO93:BS93"/>
    <mergeCell ref="BX93:CB93"/>
    <mergeCell ref="CG93:CK93"/>
    <mergeCell ref="CP93:CT93"/>
    <mergeCell ref="BO91:BV91"/>
    <mergeCell ref="BX91:CE91"/>
    <mergeCell ref="CP91:CT91"/>
    <mergeCell ref="CV91:DC91"/>
    <mergeCell ref="AW92:BD92"/>
    <mergeCell ref="CV93:DC93"/>
    <mergeCell ref="B93:F93"/>
    <mergeCell ref="H93:L93"/>
    <mergeCell ref="Q93:U93"/>
    <mergeCell ref="Z93:AD93"/>
    <mergeCell ref="AE93:AI93"/>
    <mergeCell ref="CP90:CT90"/>
    <mergeCell ref="AW90:BD90"/>
    <mergeCell ref="BF90:BM90"/>
    <mergeCell ref="BO90:BV90"/>
    <mergeCell ref="BX90:CE90"/>
    <mergeCell ref="CV90:DC90"/>
    <mergeCell ref="B91:F91"/>
    <mergeCell ref="H91:O91"/>
    <mergeCell ref="Q91:X91"/>
    <mergeCell ref="Z91:AD91"/>
    <mergeCell ref="AE91:AI91"/>
    <mergeCell ref="AN91:AU91"/>
    <mergeCell ref="AW91:BD91"/>
    <mergeCell ref="BF91:BM91"/>
    <mergeCell ref="AN90:AU90"/>
    <mergeCell ref="CG90:CN90"/>
    <mergeCell ref="B90:F90"/>
    <mergeCell ref="H90:O90"/>
    <mergeCell ref="Q90:X90"/>
    <mergeCell ref="Z90:AD90"/>
    <mergeCell ref="AE90:AI90"/>
    <mergeCell ref="AJ90:AL90"/>
    <mergeCell ref="AW87:BD87"/>
    <mergeCell ref="BF87:BM87"/>
    <mergeCell ref="AW88:BD88"/>
    <mergeCell ref="BF88:BM88"/>
    <mergeCell ref="AW89:BD89"/>
    <mergeCell ref="BF89:BM89"/>
    <mergeCell ref="AW84:BD84"/>
    <mergeCell ref="BF84:BM84"/>
    <mergeCell ref="AW85:BD85"/>
    <mergeCell ref="BF85:BM85"/>
    <mergeCell ref="AW86:BD86"/>
    <mergeCell ref="BF86:BM86"/>
    <mergeCell ref="BX77:CE77"/>
    <mergeCell ref="CP77:CT77"/>
    <mergeCell ref="CV77:DC77"/>
    <mergeCell ref="H81:O81"/>
    <mergeCell ref="Q81:X81"/>
    <mergeCell ref="AN81:AU81"/>
    <mergeCell ref="AW81:BD81"/>
    <mergeCell ref="BF81:BM81"/>
    <mergeCell ref="BO81:BV81"/>
    <mergeCell ref="CP81:CT81"/>
    <mergeCell ref="CP70:CT70"/>
    <mergeCell ref="CV70:DC70"/>
    <mergeCell ref="B77:F77"/>
    <mergeCell ref="H77:O77"/>
    <mergeCell ref="Q77:X77"/>
    <mergeCell ref="Z77:AD77"/>
    <mergeCell ref="AE77:AI77"/>
    <mergeCell ref="AJ77:AL77"/>
    <mergeCell ref="AN77:AU77"/>
    <mergeCell ref="BO77:BV77"/>
    <mergeCell ref="CP67:CT67"/>
    <mergeCell ref="CV67:DC67"/>
    <mergeCell ref="AN68:AU68"/>
    <mergeCell ref="AW68:BD68"/>
    <mergeCell ref="CP68:CT68"/>
    <mergeCell ref="CV68:DC68"/>
    <mergeCell ref="CP64:CT64"/>
    <mergeCell ref="CV64:DC64"/>
    <mergeCell ref="AN66:AU66"/>
    <mergeCell ref="AW66:BD66"/>
    <mergeCell ref="CP66:CT66"/>
    <mergeCell ref="CV66:DC66"/>
    <mergeCell ref="CP65:CT65"/>
    <mergeCell ref="CV65:DC65"/>
    <mergeCell ref="AN61:AU61"/>
    <mergeCell ref="AW61:BD61"/>
    <mergeCell ref="CP61:CT61"/>
    <mergeCell ref="CV61:DC61"/>
    <mergeCell ref="AN63:AU63"/>
    <mergeCell ref="AW63:BD63"/>
    <mergeCell ref="CP63:CT63"/>
    <mergeCell ref="CV63:DC63"/>
    <mergeCell ref="AN59:AU59"/>
    <mergeCell ref="AW59:BD59"/>
    <mergeCell ref="CP59:CT59"/>
    <mergeCell ref="CV59:DC59"/>
    <mergeCell ref="AN60:AU60"/>
    <mergeCell ref="AW60:BD60"/>
    <mergeCell ref="CP60:CT60"/>
    <mergeCell ref="CV60:DC60"/>
    <mergeCell ref="CV81:DC81"/>
    <mergeCell ref="AW82:BD82"/>
    <mergeCell ref="AW83:BD83"/>
    <mergeCell ref="BX81:CE81"/>
    <mergeCell ref="BF82:BM82"/>
    <mergeCell ref="BF83:BM83"/>
    <mergeCell ref="AE81:AI81"/>
    <mergeCell ref="BF76:BM76"/>
    <mergeCell ref="AW77:BD77"/>
    <mergeCell ref="BF77:BM77"/>
    <mergeCell ref="BF75:BM75"/>
    <mergeCell ref="AW70:BD70"/>
    <mergeCell ref="BF71:BM71"/>
    <mergeCell ref="AN70:AU70"/>
    <mergeCell ref="AN69:AU69"/>
    <mergeCell ref="AW69:BD69"/>
    <mergeCell ref="AN65:AU65"/>
    <mergeCell ref="AW65:BD65"/>
    <mergeCell ref="AN64:AU64"/>
    <mergeCell ref="AW64:BD64"/>
    <mergeCell ref="AN67:AU67"/>
    <mergeCell ref="AW67:BD67"/>
    <mergeCell ref="AJ57:AL57"/>
    <mergeCell ref="AW57:BA57"/>
    <mergeCell ref="BF57:BJ57"/>
    <mergeCell ref="CV57:DC57"/>
    <mergeCell ref="AN58:AU58"/>
    <mergeCell ref="AW58:BD58"/>
    <mergeCell ref="CP58:CT58"/>
    <mergeCell ref="CV58:DC58"/>
    <mergeCell ref="CP57:CT57"/>
    <mergeCell ref="BO54:BS54"/>
    <mergeCell ref="BX54:CB54"/>
    <mergeCell ref="AW55:BD55"/>
    <mergeCell ref="BF55:BM55"/>
    <mergeCell ref="AW56:BD56"/>
    <mergeCell ref="BF56:BM56"/>
    <mergeCell ref="BF50:BM50"/>
    <mergeCell ref="BO50:BV50"/>
    <mergeCell ref="Z51:AI51"/>
    <mergeCell ref="AN51:AU51"/>
    <mergeCell ref="AW51:BD51"/>
    <mergeCell ref="BF51:BM51"/>
    <mergeCell ref="BO51:BV51"/>
    <mergeCell ref="BO40:BS40"/>
    <mergeCell ref="BX40:CB40"/>
    <mergeCell ref="CG40:CK40"/>
    <mergeCell ref="CP40:CT40"/>
    <mergeCell ref="CV40:DC40"/>
    <mergeCell ref="AN41:AU41"/>
    <mergeCell ref="AW41:BD41"/>
    <mergeCell ref="BF41:BM41"/>
    <mergeCell ref="BO41:BV41"/>
    <mergeCell ref="CV41:DC41"/>
    <mergeCell ref="BF37:BM37"/>
    <mergeCell ref="BF38:BM38"/>
    <mergeCell ref="BF39:BM39"/>
    <mergeCell ref="AE40:AI40"/>
    <mergeCell ref="AN40:AU40"/>
    <mergeCell ref="AW40:BA40"/>
    <mergeCell ref="BF40:BJ40"/>
    <mergeCell ref="CP24:CS24"/>
    <mergeCell ref="CV24:DC24"/>
    <mergeCell ref="AE25:AI25"/>
    <mergeCell ref="AW25:BA25"/>
    <mergeCell ref="BF25:BJ25"/>
    <mergeCell ref="BO25:BS25"/>
    <mergeCell ref="BX25:CB25"/>
    <mergeCell ref="CG25:CK25"/>
    <mergeCell ref="CP25:CT25"/>
    <mergeCell ref="CG23:CN23"/>
    <mergeCell ref="CP23:CS23"/>
    <mergeCell ref="CV23:DC23"/>
    <mergeCell ref="Z24:AL24"/>
    <mergeCell ref="AN24:AU24"/>
    <mergeCell ref="AW24:BD24"/>
    <mergeCell ref="BF24:BM24"/>
    <mergeCell ref="BO24:BV24"/>
    <mergeCell ref="BX24:CE24"/>
    <mergeCell ref="CG24:CN24"/>
    <mergeCell ref="Z23:AL23"/>
    <mergeCell ref="AN23:AU23"/>
    <mergeCell ref="AW23:BD23"/>
    <mergeCell ref="BF23:BM23"/>
    <mergeCell ref="BO23:BV23"/>
    <mergeCell ref="BX23:CE23"/>
    <mergeCell ref="BO21:BV21"/>
    <mergeCell ref="BO22:BV22"/>
    <mergeCell ref="BX22:CE22"/>
    <mergeCell ref="CG22:CN22"/>
    <mergeCell ref="CP22:CS22"/>
    <mergeCell ref="CV22:DC22"/>
    <mergeCell ref="BO19:BV19"/>
    <mergeCell ref="BO20:BV20"/>
    <mergeCell ref="BX20:CE20"/>
    <mergeCell ref="CG20:CN20"/>
    <mergeCell ref="CP20:CS20"/>
    <mergeCell ref="CV20:DC20"/>
    <mergeCell ref="CG17:CN17"/>
    <mergeCell ref="BO18:BV18"/>
    <mergeCell ref="BX18:CE18"/>
    <mergeCell ref="CG18:CN18"/>
    <mergeCell ref="CP18:CS18"/>
    <mergeCell ref="CV18:DC18"/>
    <mergeCell ref="Z17:AL17"/>
    <mergeCell ref="AN17:AU17"/>
    <mergeCell ref="AW17:BD17"/>
    <mergeCell ref="BF17:BM17"/>
    <mergeCell ref="BO17:BV17"/>
    <mergeCell ref="BX17:CE17"/>
    <mergeCell ref="CV12:DC12"/>
    <mergeCell ref="Z13:AL13"/>
    <mergeCell ref="AN13:AU13"/>
    <mergeCell ref="AW13:BD13"/>
    <mergeCell ref="BF13:BM13"/>
    <mergeCell ref="BO13:BV13"/>
    <mergeCell ref="BX13:CE13"/>
    <mergeCell ref="CG13:CN13"/>
    <mergeCell ref="CP13:CS13"/>
    <mergeCell ref="CP12:CS12"/>
    <mergeCell ref="CG11:CN11"/>
    <mergeCell ref="CP11:CS11"/>
    <mergeCell ref="CV11:DC11"/>
    <mergeCell ref="Z12:AL12"/>
    <mergeCell ref="AN12:AU12"/>
    <mergeCell ref="AW12:BD12"/>
    <mergeCell ref="BF12:BM12"/>
    <mergeCell ref="BO12:BV12"/>
    <mergeCell ref="BX12:CE12"/>
    <mergeCell ref="CG12:CN12"/>
    <mergeCell ref="Z11:AL11"/>
    <mergeCell ref="AN11:AU11"/>
    <mergeCell ref="AW11:BD11"/>
    <mergeCell ref="BF11:BM11"/>
    <mergeCell ref="BO11:BV11"/>
    <mergeCell ref="BX11:CE11"/>
    <mergeCell ref="CV9:DC9"/>
    <mergeCell ref="Z10:AL10"/>
    <mergeCell ref="AN10:AU10"/>
    <mergeCell ref="AW10:BD10"/>
    <mergeCell ref="BF10:BM10"/>
    <mergeCell ref="BO10:BV10"/>
    <mergeCell ref="BX10:CE10"/>
    <mergeCell ref="CG10:CN10"/>
    <mergeCell ref="CP10:CS10"/>
    <mergeCell ref="CV10:DC10"/>
    <mergeCell ref="CP8:CS8"/>
    <mergeCell ref="CV8:DC8"/>
    <mergeCell ref="Z9:AL9"/>
    <mergeCell ref="AN9:AU9"/>
    <mergeCell ref="AW9:BD9"/>
    <mergeCell ref="BF9:BM9"/>
    <mergeCell ref="BO9:BV9"/>
    <mergeCell ref="BX9:CE9"/>
    <mergeCell ref="CG9:CN9"/>
    <mergeCell ref="CP9:CS9"/>
    <mergeCell ref="CG7:CN7"/>
    <mergeCell ref="CP7:CS7"/>
    <mergeCell ref="CV7:DC7"/>
    <mergeCell ref="Z8:AL8"/>
    <mergeCell ref="AN8:AU8"/>
    <mergeCell ref="AW8:BD8"/>
    <mergeCell ref="BF8:BM8"/>
    <mergeCell ref="BO8:BV8"/>
    <mergeCell ref="BX8:CE8"/>
    <mergeCell ref="CG8:CN8"/>
    <mergeCell ref="BX6:CB6"/>
    <mergeCell ref="CG6:CK6"/>
    <mergeCell ref="CP6:CT6"/>
    <mergeCell ref="CV6:DC6"/>
    <mergeCell ref="Z7:AL7"/>
    <mergeCell ref="AN7:AU7"/>
    <mergeCell ref="AW7:BD7"/>
    <mergeCell ref="BF7:BM7"/>
    <mergeCell ref="BO7:BV7"/>
    <mergeCell ref="BX7:CE7"/>
    <mergeCell ref="CI5:CK5"/>
    <mergeCell ref="CL5:CN5"/>
    <mergeCell ref="CP5:CT5"/>
    <mergeCell ref="CX5:CZ5"/>
    <mergeCell ref="DA5:DC5"/>
    <mergeCell ref="AE6:AI6"/>
    <mergeCell ref="AN6:AR6"/>
    <mergeCell ref="AW6:BA6"/>
    <mergeCell ref="BF6:BJ6"/>
    <mergeCell ref="BO6:BS6"/>
    <mergeCell ref="AY5:BA5"/>
    <mergeCell ref="BQ5:BS5"/>
    <mergeCell ref="BT5:BV5"/>
    <mergeCell ref="BZ5:CB5"/>
    <mergeCell ref="CC5:CE5"/>
    <mergeCell ref="BK5:BM5"/>
    <mergeCell ref="BB5:BD5"/>
    <mergeCell ref="BH5:BJ5"/>
    <mergeCell ref="DC2:DC4"/>
    <mergeCell ref="AG3:AH3"/>
    <mergeCell ref="AJ3:AK3"/>
    <mergeCell ref="AP3:AQ3"/>
    <mergeCell ref="AS3:AT3"/>
    <mergeCell ref="AY3:AZ3"/>
    <mergeCell ref="BB3:BC3"/>
    <mergeCell ref="BH3:BI3"/>
    <mergeCell ref="BK3:BL3"/>
    <mergeCell ref="BQ3:BR3"/>
    <mergeCell ref="CP2:CS2"/>
    <mergeCell ref="CT2:CT4"/>
    <mergeCell ref="CV2:CY2"/>
    <mergeCell ref="CZ2:CZ4"/>
    <mergeCell ref="DA2:DB2"/>
    <mergeCell ref="CP3:CQ3"/>
    <mergeCell ref="CR3:CS3"/>
    <mergeCell ref="CX3:CY3"/>
    <mergeCell ref="DA3:DB3"/>
    <mergeCell ref="CV3:CW3"/>
    <mergeCell ref="CK2:CK4"/>
    <mergeCell ref="CL2:CM2"/>
    <mergeCell ref="CC3:CD3"/>
    <mergeCell ref="CI3:CJ3"/>
    <mergeCell ref="CL3:CM3"/>
    <mergeCell ref="CN2:CN4"/>
    <mergeCell ref="BZ3:CA3"/>
    <mergeCell ref="BO3:BP3"/>
    <mergeCell ref="CB2:CB4"/>
    <mergeCell ref="CC2:CD2"/>
    <mergeCell ref="CE2:CE4"/>
    <mergeCell ref="CG2:CJ2"/>
    <mergeCell ref="BT2:BU2"/>
    <mergeCell ref="CV1:DC1"/>
    <mergeCell ref="AE2:AH2"/>
    <mergeCell ref="AI2:AI4"/>
    <mergeCell ref="AJ2:AK2"/>
    <mergeCell ref="AL2:AL4"/>
    <mergeCell ref="AN2:AQ2"/>
    <mergeCell ref="AR2:AR4"/>
    <mergeCell ref="AS2:AT2"/>
    <mergeCell ref="AU2:AU4"/>
    <mergeCell ref="AW2:AZ2"/>
    <mergeCell ref="AW1:BD1"/>
    <mergeCell ref="BF1:BM1"/>
    <mergeCell ref="BO1:BV1"/>
    <mergeCell ref="BX1:CE1"/>
    <mergeCell ref="CG1:CN1"/>
    <mergeCell ref="CP1:CT1"/>
    <mergeCell ref="F2:F4"/>
    <mergeCell ref="B3:C3"/>
    <mergeCell ref="H1:O1"/>
    <mergeCell ref="H10:O10"/>
    <mergeCell ref="Q10:X10"/>
    <mergeCell ref="A2:A4"/>
    <mergeCell ref="H2:K2"/>
    <mergeCell ref="L2:L4"/>
    <mergeCell ref="H3:I3"/>
    <mergeCell ref="J3:K3"/>
    <mergeCell ref="B1:F1"/>
    <mergeCell ref="B2:E2"/>
    <mergeCell ref="X2:X4"/>
    <mergeCell ref="V3:W3"/>
    <mergeCell ref="Q1:X1"/>
    <mergeCell ref="BX3:BY3"/>
    <mergeCell ref="Z2:AC2"/>
    <mergeCell ref="AD2:AD4"/>
    <mergeCell ref="Z3:AA3"/>
    <mergeCell ref="AB3:AC3"/>
    <mergeCell ref="Z1:AL1"/>
    <mergeCell ref="AN1:AU1"/>
    <mergeCell ref="D3:E3"/>
    <mergeCell ref="BF3:BG3"/>
    <mergeCell ref="M2:N2"/>
    <mergeCell ref="O2:O4"/>
    <mergeCell ref="Q2:T2"/>
    <mergeCell ref="U2:U4"/>
    <mergeCell ref="M3:N3"/>
    <mergeCell ref="Q3:R3"/>
    <mergeCell ref="S3:T3"/>
    <mergeCell ref="AE3:AF3"/>
    <mergeCell ref="AW3:AX3"/>
    <mergeCell ref="AN3:AO3"/>
    <mergeCell ref="BK2:BL2"/>
    <mergeCell ref="CG3:CH3"/>
    <mergeCell ref="BJ2:BJ4"/>
    <mergeCell ref="BV2:BV4"/>
    <mergeCell ref="BX2:CA2"/>
    <mergeCell ref="BT3:BU3"/>
    <mergeCell ref="V2:W2"/>
    <mergeCell ref="BA2:BA4"/>
    <mergeCell ref="BB2:BC2"/>
    <mergeCell ref="BM2:BM4"/>
    <mergeCell ref="BO2:BR2"/>
    <mergeCell ref="BS2:BS4"/>
    <mergeCell ref="BD2:BD4"/>
    <mergeCell ref="BF2:BI2"/>
    <mergeCell ref="AJ5:AL5"/>
    <mergeCell ref="AP5:AR5"/>
    <mergeCell ref="AS5:AU5"/>
    <mergeCell ref="B6:F6"/>
    <mergeCell ref="H6:L6"/>
    <mergeCell ref="Q6:U6"/>
    <mergeCell ref="Z6:AD6"/>
    <mergeCell ref="M5:O5"/>
    <mergeCell ref="S5:U5"/>
    <mergeCell ref="Z5:AD5"/>
    <mergeCell ref="AE5:AI5"/>
    <mergeCell ref="H9:O9"/>
    <mergeCell ref="Q9:X9"/>
    <mergeCell ref="V5:X5"/>
    <mergeCell ref="J5:L5"/>
    <mergeCell ref="H11:O11"/>
    <mergeCell ref="Q11:X11"/>
    <mergeCell ref="H12:O12"/>
    <mergeCell ref="Q12:X12"/>
    <mergeCell ref="H7:O7"/>
    <mergeCell ref="Q7:X7"/>
    <mergeCell ref="H8:O8"/>
    <mergeCell ref="Q8:X8"/>
    <mergeCell ref="H13:O13"/>
    <mergeCell ref="Q13:X13"/>
    <mergeCell ref="CV13:DC13"/>
    <mergeCell ref="H14:O14"/>
    <mergeCell ref="Q14:X14"/>
    <mergeCell ref="Z14:AL14"/>
    <mergeCell ref="AN14:AU14"/>
    <mergeCell ref="AW14:BD14"/>
    <mergeCell ref="BF14:BM14"/>
    <mergeCell ref="BO14:BV14"/>
    <mergeCell ref="BX14:CE14"/>
    <mergeCell ref="CG14:CN14"/>
    <mergeCell ref="H17:O17"/>
    <mergeCell ref="Q17:X17"/>
    <mergeCell ref="CP17:CS17"/>
    <mergeCell ref="CV17:DC17"/>
    <mergeCell ref="CP14:CS14"/>
    <mergeCell ref="CV14:DC14"/>
    <mergeCell ref="CG15:CN15"/>
    <mergeCell ref="CG16:CN16"/>
    <mergeCell ref="H18:O18"/>
    <mergeCell ref="Q18:X18"/>
    <mergeCell ref="Z18:AL18"/>
    <mergeCell ref="AN18:AU18"/>
    <mergeCell ref="AW18:BD18"/>
    <mergeCell ref="BF18:BM18"/>
    <mergeCell ref="H19:O19"/>
    <mergeCell ref="Q19:X19"/>
    <mergeCell ref="BX19:CE19"/>
    <mergeCell ref="CG19:CN19"/>
    <mergeCell ref="CP19:CS19"/>
    <mergeCell ref="CV19:DC19"/>
    <mergeCell ref="Z19:AL19"/>
    <mergeCell ref="AN19:AU19"/>
    <mergeCell ref="AW19:BD19"/>
    <mergeCell ref="BF19:BM19"/>
    <mergeCell ref="H20:O20"/>
    <mergeCell ref="Q20:X20"/>
    <mergeCell ref="Z20:AL20"/>
    <mergeCell ref="AN20:AU20"/>
    <mergeCell ref="AW20:BD20"/>
    <mergeCell ref="BF20:BM20"/>
    <mergeCell ref="H21:O21"/>
    <mergeCell ref="Q21:X21"/>
    <mergeCell ref="BX21:CE21"/>
    <mergeCell ref="CG21:CN21"/>
    <mergeCell ref="CP21:CS21"/>
    <mergeCell ref="CV21:DC21"/>
    <mergeCell ref="Z21:AL21"/>
    <mergeCell ref="AN21:AU21"/>
    <mergeCell ref="AW21:BD21"/>
    <mergeCell ref="BF21:BM21"/>
    <mergeCell ref="H22:O22"/>
    <mergeCell ref="Q22:X22"/>
    <mergeCell ref="Z22:AL22"/>
    <mergeCell ref="AN22:AU22"/>
    <mergeCell ref="AW22:BD22"/>
    <mergeCell ref="BF22:BM22"/>
    <mergeCell ref="H23:O23"/>
    <mergeCell ref="Q23:X23"/>
    <mergeCell ref="H24:O24"/>
    <mergeCell ref="Q24:X24"/>
    <mergeCell ref="B25:F25"/>
    <mergeCell ref="H25:L25"/>
    <mergeCell ref="Q25:U25"/>
    <mergeCell ref="Z25:AD25"/>
    <mergeCell ref="CV25:DC25"/>
    <mergeCell ref="BF29:BM29"/>
    <mergeCell ref="BF31:BM31"/>
    <mergeCell ref="BF32:BM32"/>
    <mergeCell ref="BF36:BM36"/>
    <mergeCell ref="B40:F40"/>
    <mergeCell ref="H40:L40"/>
    <mergeCell ref="Q40:U40"/>
    <mergeCell ref="Z40:AD40"/>
    <mergeCell ref="H41:O41"/>
    <mergeCell ref="AW42:BD42"/>
    <mergeCell ref="BF47:BM47"/>
    <mergeCell ref="BX47:CE47"/>
    <mergeCell ref="H51:O51"/>
    <mergeCell ref="BF43:BM43"/>
    <mergeCell ref="BO43:BV43"/>
    <mergeCell ref="BX43:CE43"/>
    <mergeCell ref="AW44:BD44"/>
    <mergeCell ref="AW45:BD45"/>
    <mergeCell ref="AW46:BD46"/>
    <mergeCell ref="AW48:BD48"/>
    <mergeCell ref="AW52:BD52"/>
    <mergeCell ref="AW53:BD53"/>
    <mergeCell ref="AE54:AI54"/>
    <mergeCell ref="AN54:AU54"/>
    <mergeCell ref="AW54:BA54"/>
    <mergeCell ref="AN43:AU43"/>
    <mergeCell ref="AW43:BD43"/>
    <mergeCell ref="AW47:BD47"/>
    <mergeCell ref="AW49:BD49"/>
    <mergeCell ref="AW50:BD50"/>
    <mergeCell ref="Q57:U57"/>
    <mergeCell ref="Z57:AD57"/>
    <mergeCell ref="BO57:BS57"/>
    <mergeCell ref="BX57:CB57"/>
    <mergeCell ref="CG57:CK57"/>
    <mergeCell ref="B54:F54"/>
    <mergeCell ref="H54:L54"/>
    <mergeCell ref="Q54:U54"/>
    <mergeCell ref="Z54:AD54"/>
    <mergeCell ref="BF54:BJ54"/>
    <mergeCell ref="CP69:CT69"/>
    <mergeCell ref="AE57:AI57"/>
    <mergeCell ref="B81:F81"/>
    <mergeCell ref="Z81:AD81"/>
    <mergeCell ref="CV69:DC69"/>
    <mergeCell ref="CG54:CK54"/>
    <mergeCell ref="CP54:CT54"/>
    <mergeCell ref="CV54:DC54"/>
    <mergeCell ref="B57:F57"/>
    <mergeCell ref="H57:L57"/>
  </mergeCells>
  <printOptions/>
  <pageMargins left="0.7" right="0.7" top="0.75" bottom="0.75" header="0.3" footer="0.3"/>
  <pageSetup fitToWidth="0" fitToHeight="1" horizontalDpi="600" verticalDpi="600" orientation="portrait" scale="47" r:id="rId1"/>
  <headerFooter>
    <oddFooter>&amp;RGSS16112-TEMP_EMPL
Pricing Spreadsheet 17</oddFooter>
  </headerFooter>
  <colBreaks count="10" manualBreakCount="10">
    <brk id="6" max="65535" man="1"/>
    <brk id="15" max="65535" man="1"/>
    <brk id="24" max="65535" man="1"/>
    <brk id="38" max="65535" man="1"/>
    <brk id="47" max="65535" man="1"/>
    <brk id="56" max="65535" man="1"/>
    <brk id="65" max="65535" man="1"/>
    <brk id="74" max="65535" man="1"/>
    <brk id="83" max="65535" man="1"/>
    <brk id="9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Wrobel, Shannon E (OMB)</cp:lastModifiedBy>
  <cp:lastPrinted>2018-01-26T16:13:36Z</cp:lastPrinted>
  <dcterms:created xsi:type="dcterms:W3CDTF">2010-10-22T15:23:43Z</dcterms:created>
  <dcterms:modified xsi:type="dcterms:W3CDTF">2018-11-21T15:40:14Z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