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15192" windowHeight="8196" tabRatio="784" activeTab="1"/>
  </bookViews>
  <sheets>
    <sheet name="Vendor Info" sheetId="1" r:id="rId1"/>
    <sheet name="Subs" sheetId="2" r:id="rId2"/>
    <sheet name="CRSD" sheetId="3" r:id="rId3"/>
  </sheets>
  <externalReferences>
    <externalReference r:id="rId6"/>
  </externalReferences>
  <definedNames>
    <definedName name="Agencies">'[1]Cust Dept, Schl. Dist. or Other'!$A$2:$A$44</definedName>
    <definedName name="Customer_Groups">'[1]Customer Groups'!$A$2:$A$4</definedName>
  </definedNames>
  <calcPr fullCalcOnLoad="1"/>
</workbook>
</file>

<file path=xl/sharedStrings.xml><?xml version="1.0" encoding="utf-8"?>
<sst xmlns="http://schemas.openxmlformats.org/spreadsheetml/2006/main" count="234" uniqueCount="87">
  <si>
    <t>VENDOR INFORMATION</t>
  </si>
  <si>
    <t xml:space="preserve">Vendor Name: </t>
  </si>
  <si>
    <t>ACCOUNT MANAGER(S)</t>
  </si>
  <si>
    <t>Please identify an Account Manager to serve as the POC for placement requests, billing questions, and other day-to-day services.</t>
  </si>
  <si>
    <t>Account Manager:</t>
  </si>
  <si>
    <t>Account Manager phone:</t>
  </si>
  <si>
    <t>Account Manager email:</t>
  </si>
  <si>
    <t>County:</t>
  </si>
  <si>
    <t>PAYROLL &amp; INVOICING</t>
  </si>
  <si>
    <t>Weekly Payroll Timing</t>
  </si>
  <si>
    <t>Time Sheet Submission Deadline</t>
  </si>
  <si>
    <t>Submission method (fax or email):
Identify method and provide fax # or email address</t>
  </si>
  <si>
    <t xml:space="preserve">Invoicing Frequency: </t>
  </si>
  <si>
    <t>OTHER</t>
  </si>
  <si>
    <r>
      <rPr>
        <b/>
        <sz val="11"/>
        <color indexed="8"/>
        <rFont val="Calibri"/>
        <family val="2"/>
      </rPr>
      <t>BACKGROUND CHECK</t>
    </r>
    <r>
      <rPr>
        <sz val="11"/>
        <color theme="1"/>
        <rFont val="Calibri"/>
        <family val="2"/>
      </rPr>
      <t xml:space="preserve"> (Identify the estimated turn around time for completion; background check must be completed prior to employee beginning in a position):</t>
    </r>
  </si>
  <si>
    <r>
      <rPr>
        <b/>
        <sz val="11"/>
        <color indexed="8"/>
        <rFont val="Calibri"/>
        <family val="2"/>
      </rPr>
      <t>ONLINE REQUESTS</t>
    </r>
    <r>
      <rPr>
        <sz val="11"/>
        <color theme="1"/>
        <rFont val="Calibri"/>
        <family val="2"/>
      </rPr>
      <t xml:space="preserve"> (If you have an online request option. Job titles through online request must match those covered under this contract. Online capabilities does not include timesheet submission for regular temps): </t>
    </r>
  </si>
  <si>
    <r>
      <rPr>
        <b/>
        <sz val="11"/>
        <color indexed="8"/>
        <rFont val="Calibri"/>
        <family val="2"/>
      </rPr>
      <t>ACA SURCHARGE</t>
    </r>
    <r>
      <rPr>
        <sz val="11"/>
        <color theme="1"/>
        <rFont val="Calibri"/>
        <family val="2"/>
      </rPr>
      <t xml:space="preserve"> - Per section B.22 of RFP (Fee): </t>
    </r>
  </si>
  <si>
    <r>
      <rPr>
        <b/>
        <sz val="11"/>
        <color indexed="8"/>
        <rFont val="Calibri"/>
        <family val="2"/>
      </rPr>
      <t>ACA SURCHARGE</t>
    </r>
    <r>
      <rPr>
        <sz val="11"/>
        <color theme="1"/>
        <rFont val="Calibri"/>
        <family val="2"/>
      </rPr>
      <t xml:space="preserve"> - Per section B.22 of RFP (Basis of how the fee is applied (i.e. per employee, per invoice, etc.): </t>
    </r>
  </si>
  <si>
    <t>Job Title</t>
  </si>
  <si>
    <t>PAY RATE</t>
  </si>
  <si>
    <t>BILL RATE</t>
  </si>
  <si>
    <t>Kelly Services</t>
  </si>
  <si>
    <t>New Castle</t>
  </si>
  <si>
    <t>Kent</t>
  </si>
  <si>
    <t>Sussex</t>
  </si>
  <si>
    <t>Weekly</t>
  </si>
  <si>
    <t>DEFINED</t>
  </si>
  <si>
    <t>Class A Substitute</t>
  </si>
  <si>
    <t>Half Day</t>
  </si>
  <si>
    <t>Full Day</t>
  </si>
  <si>
    <t>Class B Substitute</t>
  </si>
  <si>
    <t>Class C Substitute</t>
  </si>
  <si>
    <t>Paraprofessional</t>
  </si>
  <si>
    <t>Hourly</t>
  </si>
  <si>
    <t>Nurse</t>
  </si>
  <si>
    <t>Custodian</t>
  </si>
  <si>
    <t>Delta-T Group, Inc.</t>
  </si>
  <si>
    <t>by close of business each Friday</t>
  </si>
  <si>
    <t>12pm each Monday</t>
  </si>
  <si>
    <t>Fax or email, mail hard copy with original signatures</t>
  </si>
  <si>
    <t>Typically monthly, but can be adjusted if needed</t>
  </si>
  <si>
    <t>Typically within 2 weeks</t>
  </si>
  <si>
    <t>Per Employee Per Week</t>
  </si>
  <si>
    <t>DeltaT</t>
  </si>
  <si>
    <t>302-324-0671</t>
  </si>
  <si>
    <t>jonesst@kellyservices.com</t>
  </si>
  <si>
    <t>Monday 12am - Sunday 11:59pm</t>
  </si>
  <si>
    <t>Tuesday 5pm</t>
  </si>
  <si>
    <t>3-5 days</t>
  </si>
  <si>
    <t>GSS16112A-TEMP_EMPL</t>
  </si>
  <si>
    <t>TEMPORARY EMPLOYMENT SERVICES (SUBSTITUTES RE-BID)</t>
  </si>
  <si>
    <t>Suzanne Walsh</t>
  </si>
  <si>
    <t>610-492-7312</t>
  </si>
  <si>
    <t>swalsh@deltatg.com</t>
  </si>
  <si>
    <t>ALL Delaware Counties</t>
  </si>
  <si>
    <t>If it is relevant to their positions, then they are permitted to use any equipment that is required.</t>
  </si>
  <si>
    <t>We do not have this functionality at this time</t>
  </si>
  <si>
    <r>
      <rPr>
        <b/>
        <sz val="11"/>
        <color indexed="8"/>
        <rFont val="Calibri"/>
        <family val="2"/>
      </rPr>
      <t>OPERATING STATE EQUIPMENT</t>
    </r>
    <r>
      <rPr>
        <sz val="11"/>
        <color theme="1"/>
        <rFont val="Calibri"/>
        <family val="2"/>
      </rPr>
      <t xml:space="preserve"> (Identify if your substitutes are permitted or not permitted to operate State equipment.)</t>
    </r>
  </si>
  <si>
    <t>Kelly Services, Inc.</t>
  </si>
  <si>
    <t>Stacie Sloan</t>
  </si>
  <si>
    <t>Jonesst@kellyservices.com</t>
  </si>
  <si>
    <t>Online timekeeping</t>
  </si>
  <si>
    <t>Not permitted. KES has a ‘No Driving’ policy for our temporary employees</t>
  </si>
  <si>
    <t>KES is not offering online requests</t>
  </si>
  <si>
    <t>PRICING</t>
  </si>
  <si>
    <t>Qtr Day</t>
  </si>
  <si>
    <t xml:space="preserve">Kelly agrees that for each employee assigned to CUSTOMER under this Agreement who has elected to enroll in Kelly’s coverage provided under the Affordable Care Act (“Enrolled Employee”), Kelly shall charge CUSTOMER an additional fee of $25.00 per Enrolled Employee per month. Kelly will invoice this amount to CUSTOMER quarterly and will not be adjusted for subsequent changes due to a change in coverage, including but not limited to qualifying life events or termination of employment. The fee shall not be prorated for partial months or partial quarters. </t>
  </si>
  <si>
    <t xml:space="preserve">NOTE: </t>
  </si>
  <si>
    <t>Long Term</t>
  </si>
  <si>
    <t>Long Term*</t>
  </si>
  <si>
    <t>n/a</t>
  </si>
  <si>
    <r>
      <t>Kelly Services does not offer "quarter" day rates. Districts may elect either full day/half day billing or hourly billing. This must be identified when a District first reaches out to vendor to begin services.
*</t>
    </r>
    <r>
      <rPr>
        <b/>
        <sz val="11"/>
        <color indexed="8"/>
        <rFont val="Calibri"/>
        <family val="2"/>
      </rPr>
      <t xml:space="preserve">Long term rate discount will start on the eleventh (11th) consecutive day of the assignment.  </t>
    </r>
  </si>
  <si>
    <t>PERCENT MARK-UP</t>
  </si>
  <si>
    <t>Expires 6/30/18</t>
  </si>
  <si>
    <t>Effective 7/1/18</t>
  </si>
  <si>
    <t>Classification</t>
  </si>
  <si>
    <t>Additional Duties</t>
  </si>
  <si>
    <t>Pay Rate Breakout</t>
  </si>
  <si>
    <t>CAESAR RODNEY, LONG TERM SUBSTITUTES AMENDMENT</t>
  </si>
  <si>
    <t>State Share</t>
  </si>
  <si>
    <t>Local Share</t>
  </si>
  <si>
    <t>Class A Substitute - Long Term</t>
  </si>
  <si>
    <t>Mark-up
for Bill Rate</t>
  </si>
  <si>
    <t>Additional duties include, but not limited to: 
* Lesson Planning
* Grading
* Parent/Teach Conferences
* Faculty Meetings
* Professional Development</t>
  </si>
  <si>
    <t>This tab identifies pay rate shares and additional duties associated with Long Term, Class A Substitutes for Caesar Rodney School District, effective 11/30/18.</t>
  </si>
  <si>
    <t>Effective 07/01/19</t>
  </si>
  <si>
    <t>Exp. 06/30/19</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</si>
</sst>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0.0"/>
    <numFmt numFmtId="171" formatCode="[$-409]dddd\,\ mmmm\ dd\,\ yyyy"/>
    <numFmt numFmtId="172" formatCode="[$-409]h:mm:ss\ AM/PM"/>
    <numFmt numFmtId="173" formatCode="&quot;$&quot;#,##0.000"/>
    <numFmt numFmtId="174" formatCode="&quot;$&quot;#,##0.0000"/>
    <numFmt numFmtId="175" formatCode="0.0000"/>
    <numFmt numFmtId="176" formatCode="m/d/yy;@"/>
    <numFmt numFmtId="177" formatCode="mm/dd/yy;@"/>
    <numFmt numFmtId="178" formatCode="0.00;[Red]0.00"/>
    <numFmt numFmtId="179" formatCode="#,##0.00;[Red]#,##0.00"/>
  </numFmts>
  <fonts count="55">
    <font>
      <sz val="11"/>
      <color theme="1"/>
      <name val="Calibri"/>
      <family val="2"/>
    </font>
    <font>
      <sz val="11"/>
      <color indexed="8"/>
      <name val="Calibri"/>
      <family val="2"/>
    </font>
    <font>
      <u val="single"/>
      <sz val="11"/>
      <color indexed="12"/>
      <name val="Calibri"/>
      <family val="2"/>
    </font>
    <font>
      <sz val="10"/>
      <name val="Arial"/>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6"/>
      <color indexed="12"/>
      <name val="Calibri"/>
      <family val="2"/>
    </font>
    <font>
      <sz val="11"/>
      <color indexed="62"/>
      <name val="Calibri"/>
      <family val="2"/>
    </font>
    <font>
      <sz val="11"/>
      <color indexed="52"/>
      <name val="Calibri"/>
      <family val="2"/>
    </font>
    <font>
      <sz val="11"/>
      <color indexed="60"/>
      <name val="Calibri"/>
      <family val="2"/>
    </font>
    <font>
      <sz val="10"/>
      <color indexed="8"/>
      <name val="Tahoma"/>
      <family val="2"/>
    </font>
    <font>
      <b/>
      <sz val="11"/>
      <color indexed="63"/>
      <name val="Calibri"/>
      <family val="2"/>
    </font>
    <font>
      <b/>
      <sz val="18"/>
      <color indexed="56"/>
      <name val="Cambria"/>
      <family val="2"/>
    </font>
    <font>
      <sz val="11"/>
      <color indexed="10"/>
      <name val="Calibri"/>
      <family val="2"/>
    </font>
    <font>
      <b/>
      <sz val="11"/>
      <name val="Calibri"/>
      <family val="2"/>
    </font>
    <font>
      <b/>
      <sz val="11"/>
      <color indexed="10"/>
      <name val="Calibri"/>
      <family val="2"/>
    </font>
    <font>
      <sz val="10.5"/>
      <color indexed="8"/>
      <name val="Calibri"/>
      <family val="2"/>
    </font>
    <font>
      <u val="single"/>
      <sz val="10.5"/>
      <color indexed="12"/>
      <name val="Calibri"/>
      <family val="2"/>
    </font>
    <font>
      <strike/>
      <sz val="11"/>
      <color indexed="8"/>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8.6"/>
      <color theme="10"/>
      <name val="Calibri"/>
      <family val="2"/>
    </font>
    <font>
      <sz val="11"/>
      <color rgb="FF3F3F76"/>
      <name val="Calibri"/>
      <family val="2"/>
    </font>
    <font>
      <sz val="11"/>
      <color rgb="FFFA7D00"/>
      <name val="Calibri"/>
      <family val="2"/>
    </font>
    <font>
      <sz val="11"/>
      <color rgb="FF9C6500"/>
      <name val="Calibri"/>
      <family val="2"/>
    </font>
    <font>
      <sz val="10"/>
      <color theme="1"/>
      <name val="Tahoma"/>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sz val="10.5"/>
      <color rgb="FF000000"/>
      <name val="Calibri"/>
      <family val="2"/>
    </font>
    <font>
      <u val="single"/>
      <sz val="10.5"/>
      <color rgb="FF0000FF"/>
      <name val="Calibri"/>
      <family val="2"/>
    </font>
    <font>
      <strike/>
      <sz val="11"/>
      <color rgb="FF000000"/>
      <name val="Calibri"/>
      <family val="2"/>
    </font>
    <font>
      <strike/>
      <sz val="11"/>
      <color theme="1"/>
      <name val="Calibri"/>
      <family val="2"/>
    </font>
    <font>
      <sz val="11"/>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rgb="FFFFFF00"/>
        <bgColor indexed="64"/>
      </patternFill>
    </fill>
    <fill>
      <patternFill patternType="solid">
        <fgColor rgb="FFD8E4B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top style="thin"/>
      <bottom style="thin"/>
    </border>
    <border>
      <left>
        <color indexed="63"/>
      </left>
      <right style="thin"/>
      <top style="thin"/>
      <bottom style="thin"/>
    </border>
    <border>
      <left/>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4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0">
    <xf numFmtId="0" fontId="0" fillId="0" borderId="0" xfId="0" applyFont="1" applyAlignment="1">
      <alignment/>
    </xf>
    <xf numFmtId="0" fontId="0" fillId="0" borderId="0" xfId="0" applyFont="1" applyAlignment="1">
      <alignment/>
    </xf>
    <xf numFmtId="0" fontId="0" fillId="0" borderId="0" xfId="0" applyAlignment="1">
      <alignment/>
    </xf>
    <xf numFmtId="0" fontId="0" fillId="0" borderId="10" xfId="0" applyBorder="1" applyAlignment="1">
      <alignment/>
    </xf>
    <xf numFmtId="0" fontId="0" fillId="0" borderId="10" xfId="0" applyBorder="1" applyAlignment="1">
      <alignment wrapText="1"/>
    </xf>
    <xf numFmtId="0" fontId="23" fillId="0" borderId="10" xfId="87" applyFont="1" applyFill="1" applyBorder="1">
      <alignment/>
      <protection/>
    </xf>
    <xf numFmtId="0" fontId="23" fillId="0" borderId="10" xfId="82" applyFont="1" applyBorder="1" applyAlignment="1">
      <alignment/>
      <protection/>
    </xf>
    <xf numFmtId="0" fontId="23" fillId="0" borderId="10" xfId="82" applyFont="1" applyFill="1" applyBorder="1" applyAlignment="1">
      <alignment/>
      <protection/>
    </xf>
    <xf numFmtId="0" fontId="23" fillId="33" borderId="10" xfId="82" applyFont="1" applyFill="1" applyBorder="1" applyAlignment="1">
      <alignment/>
      <protection/>
    </xf>
    <xf numFmtId="0" fontId="0" fillId="0" borderId="10" xfId="82" applyFont="1" applyFill="1" applyBorder="1" applyAlignment="1">
      <alignment vertical="top" wrapText="1"/>
      <protection/>
    </xf>
    <xf numFmtId="0" fontId="0" fillId="0" borderId="10" xfId="0" applyBorder="1" applyAlignment="1">
      <alignment vertical="top" wrapText="1"/>
    </xf>
    <xf numFmtId="0" fontId="49" fillId="0" borderId="0" xfId="0" applyFont="1" applyAlignment="1">
      <alignment/>
    </xf>
    <xf numFmtId="0" fontId="23" fillId="10" borderId="0" xfId="87" applyFont="1" applyFill="1" applyBorder="1" applyAlignment="1">
      <alignment horizontal="center"/>
      <protection/>
    </xf>
    <xf numFmtId="0" fontId="0" fillId="34" borderId="0" xfId="0" applyFill="1" applyAlignment="1">
      <alignment/>
    </xf>
    <xf numFmtId="0" fontId="49" fillId="34" borderId="0" xfId="0" applyFont="1" applyFill="1" applyAlignment="1">
      <alignment/>
    </xf>
    <xf numFmtId="0" fontId="0" fillId="0" borderId="0" xfId="0" applyAlignment="1">
      <alignment/>
    </xf>
    <xf numFmtId="0" fontId="0" fillId="0" borderId="10" xfId="0" applyBorder="1" applyAlignment="1">
      <alignment/>
    </xf>
    <xf numFmtId="0" fontId="0" fillId="0" borderId="10" xfId="0" applyFont="1" applyBorder="1" applyAlignment="1">
      <alignment/>
    </xf>
    <xf numFmtId="0" fontId="0" fillId="0" borderId="10" xfId="0" applyFont="1" applyFill="1" applyBorder="1" applyAlignment="1">
      <alignment wrapText="1"/>
    </xf>
    <xf numFmtId="0" fontId="0" fillId="9" borderId="10" xfId="0" applyFont="1" applyFill="1" applyBorder="1" applyAlignment="1">
      <alignment/>
    </xf>
    <xf numFmtId="0" fontId="39" fillId="9" borderId="10" xfId="63" applyFill="1" applyBorder="1" applyAlignment="1" applyProtection="1">
      <alignment/>
      <protection/>
    </xf>
    <xf numFmtId="0" fontId="0" fillId="9" borderId="10" xfId="0" applyFill="1" applyBorder="1" applyAlignment="1">
      <alignment/>
    </xf>
    <xf numFmtId="0" fontId="0" fillId="9" borderId="10" xfId="0" applyFill="1" applyBorder="1" applyAlignment="1">
      <alignment wrapText="1"/>
    </xf>
    <xf numFmtId="0" fontId="0" fillId="9" borderId="10" xfId="0" applyFont="1" applyFill="1" applyBorder="1" applyAlignment="1">
      <alignment horizontal="left" vertical="top"/>
    </xf>
    <xf numFmtId="0" fontId="0" fillId="9" borderId="10" xfId="0" applyFont="1" applyFill="1" applyBorder="1" applyAlignment="1">
      <alignment vertical="top" wrapText="1"/>
    </xf>
    <xf numFmtId="0" fontId="0" fillId="11" borderId="10" xfId="0" applyFont="1" applyFill="1" applyBorder="1" applyAlignment="1">
      <alignment vertical="top"/>
    </xf>
    <xf numFmtId="0" fontId="0" fillId="11" borderId="10" xfId="0" applyFont="1" applyFill="1" applyBorder="1" applyAlignment="1">
      <alignment vertical="top" wrapText="1"/>
    </xf>
    <xf numFmtId="0" fontId="0" fillId="11" borderId="10" xfId="0" applyFill="1" applyBorder="1" applyAlignment="1">
      <alignment/>
    </xf>
    <xf numFmtId="0" fontId="50" fillId="11" borderId="10" xfId="0" applyFont="1" applyFill="1" applyBorder="1" applyAlignment="1">
      <alignment vertical="center"/>
    </xf>
    <xf numFmtId="0" fontId="0" fillId="11" borderId="10" xfId="0" applyFill="1" applyBorder="1" applyAlignment="1">
      <alignment vertical="center"/>
    </xf>
    <xf numFmtId="0" fontId="51" fillId="11" borderId="10" xfId="0" applyFont="1" applyFill="1" applyBorder="1" applyAlignment="1">
      <alignment vertical="center"/>
    </xf>
    <xf numFmtId="0" fontId="47" fillId="9" borderId="10" xfId="0" applyFont="1" applyFill="1" applyBorder="1" applyAlignment="1">
      <alignment horizontal="center"/>
    </xf>
    <xf numFmtId="0" fontId="47" fillId="11" borderId="10" xfId="0" applyFont="1" applyFill="1" applyBorder="1" applyAlignment="1">
      <alignment horizontal="center"/>
    </xf>
    <xf numFmtId="0" fontId="49" fillId="35" borderId="10" xfId="0" applyFont="1" applyFill="1" applyBorder="1" applyAlignment="1">
      <alignment vertical="top"/>
    </xf>
    <xf numFmtId="0" fontId="0" fillId="0" borderId="0" xfId="0" applyAlignment="1">
      <alignment horizontal="center"/>
    </xf>
    <xf numFmtId="9" fontId="0" fillId="0" borderId="10" xfId="94" applyFont="1" applyFill="1" applyBorder="1" applyAlignment="1">
      <alignment horizontal="center"/>
    </xf>
    <xf numFmtId="0" fontId="47" fillId="33" borderId="10" xfId="0" applyFont="1" applyFill="1" applyBorder="1" applyAlignment="1">
      <alignment horizontal="center"/>
    </xf>
    <xf numFmtId="49" fontId="47" fillId="33" borderId="10" xfId="0" applyNumberFormat="1" applyFont="1" applyFill="1" applyBorder="1" applyAlignment="1">
      <alignment horizontal="center" wrapText="1"/>
    </xf>
    <xf numFmtId="0" fontId="47" fillId="33" borderId="10" xfId="0" applyFont="1" applyFill="1" applyBorder="1" applyAlignment="1">
      <alignment horizontal="center" wrapText="1"/>
    </xf>
    <xf numFmtId="49" fontId="47" fillId="33" borderId="11" xfId="0" applyNumberFormat="1" applyFont="1" applyFill="1" applyBorder="1" applyAlignment="1">
      <alignment horizontal="center" wrapText="1"/>
    </xf>
    <xf numFmtId="0" fontId="0" fillId="34" borderId="0" xfId="0" applyFill="1" applyAlignment="1">
      <alignment horizontal="center" wrapText="1"/>
    </xf>
    <xf numFmtId="0" fontId="0" fillId="0" borderId="0" xfId="0" applyAlignment="1">
      <alignment horizontal="center" wrapText="1"/>
    </xf>
    <xf numFmtId="9" fontId="0" fillId="0" borderId="10" xfId="94" applyFont="1" applyBorder="1" applyAlignment="1">
      <alignment horizontal="center"/>
    </xf>
    <xf numFmtId="44" fontId="0" fillId="9" borderId="10" xfId="52" applyFont="1" applyFill="1" applyBorder="1" applyAlignment="1">
      <alignment horizontal="center"/>
    </xf>
    <xf numFmtId="9" fontId="0" fillId="9" borderId="10" xfId="94" applyFont="1" applyFill="1" applyBorder="1" applyAlignment="1">
      <alignment horizontal="center"/>
    </xf>
    <xf numFmtId="0" fontId="47" fillId="0" borderId="0" xfId="0" applyFont="1" applyAlignment="1">
      <alignment/>
    </xf>
    <xf numFmtId="9" fontId="52" fillId="0" borderId="10" xfId="0" applyNumberFormat="1" applyFont="1" applyBorder="1" applyAlignment="1">
      <alignment horizontal="center" vertical="center"/>
    </xf>
    <xf numFmtId="9" fontId="53" fillId="0" borderId="10" xfId="94" applyFont="1" applyFill="1" applyBorder="1" applyAlignment="1">
      <alignment horizontal="center"/>
    </xf>
    <xf numFmtId="164" fontId="53" fillId="9" borderId="10" xfId="52" applyNumberFormat="1" applyFont="1" applyFill="1" applyBorder="1" applyAlignment="1">
      <alignment horizontal="center"/>
    </xf>
    <xf numFmtId="9" fontId="0" fillId="33" borderId="10" xfId="94" applyFont="1" applyFill="1" applyBorder="1" applyAlignment="1">
      <alignment horizontal="center"/>
    </xf>
    <xf numFmtId="9" fontId="54" fillId="0" borderId="10" xfId="0" applyNumberFormat="1" applyFont="1" applyBorder="1" applyAlignment="1">
      <alignment horizontal="center" vertical="center"/>
    </xf>
    <xf numFmtId="0" fontId="47" fillId="0" borderId="0" xfId="0" applyFont="1" applyAlignment="1">
      <alignment horizontal="center"/>
    </xf>
    <xf numFmtId="0" fontId="47" fillId="0" borderId="0" xfId="0" applyFont="1" applyAlignment="1">
      <alignment/>
    </xf>
    <xf numFmtId="164" fontId="0" fillId="0" borderId="10" xfId="0" applyNumberFormat="1" applyBorder="1" applyAlignment="1">
      <alignment horizontal="center"/>
    </xf>
    <xf numFmtId="9" fontId="0" fillId="0" borderId="10" xfId="0" applyNumberFormat="1" applyBorder="1" applyAlignment="1">
      <alignment horizontal="center"/>
    </xf>
    <xf numFmtId="0" fontId="23" fillId="9" borderId="0" xfId="87" applyFont="1" applyFill="1" applyBorder="1" applyAlignment="1">
      <alignment horizontal="center"/>
      <protection/>
    </xf>
    <xf numFmtId="8" fontId="0" fillId="9" borderId="0" xfId="0" applyNumberFormat="1" applyFont="1" applyFill="1" applyBorder="1" applyAlignment="1">
      <alignment horizontal="center"/>
    </xf>
    <xf numFmtId="0" fontId="0" fillId="9" borderId="0" xfId="0" applyFill="1" applyBorder="1" applyAlignment="1">
      <alignment horizontal="center" vertical="top"/>
    </xf>
    <xf numFmtId="164" fontId="0" fillId="9" borderId="10" xfId="94" applyNumberFormat="1" applyFont="1" applyFill="1" applyBorder="1" applyAlignment="1">
      <alignment horizontal="center"/>
    </xf>
    <xf numFmtId="164" fontId="0" fillId="0" borderId="0" xfId="0" applyNumberFormat="1" applyAlignment="1">
      <alignment horizontal="center"/>
    </xf>
    <xf numFmtId="164" fontId="23" fillId="9" borderId="0" xfId="87" applyNumberFormat="1" applyFont="1" applyFill="1" applyBorder="1" applyAlignment="1">
      <alignment horizontal="center"/>
      <protection/>
    </xf>
    <xf numFmtId="164" fontId="47" fillId="33" borderId="10" xfId="0" applyNumberFormat="1" applyFont="1" applyFill="1" applyBorder="1" applyAlignment="1">
      <alignment horizontal="center" wrapText="1"/>
    </xf>
    <xf numFmtId="164" fontId="0" fillId="9" borderId="10" xfId="52" applyNumberFormat="1" applyFont="1" applyFill="1" applyBorder="1" applyAlignment="1">
      <alignment horizontal="center"/>
    </xf>
    <xf numFmtId="164" fontId="0" fillId="9" borderId="0" xfId="0" applyNumberFormat="1" applyFont="1" applyFill="1" applyBorder="1" applyAlignment="1">
      <alignment horizontal="center"/>
    </xf>
    <xf numFmtId="164" fontId="0" fillId="9" borderId="0" xfId="0" applyNumberFormat="1" applyFill="1" applyBorder="1" applyAlignment="1">
      <alignment horizontal="center" vertical="top"/>
    </xf>
    <xf numFmtId="164" fontId="0" fillId="9" borderId="10" xfId="94" applyNumberFormat="1" applyFont="1" applyFill="1" applyBorder="1" applyAlignment="1">
      <alignment horizontal="center"/>
    </xf>
    <xf numFmtId="164" fontId="0" fillId="10" borderId="10" xfId="94" applyNumberFormat="1" applyFont="1" applyFill="1" applyBorder="1" applyAlignment="1">
      <alignment horizontal="center"/>
    </xf>
    <xf numFmtId="164" fontId="0" fillId="10" borderId="10" xfId="94" applyNumberFormat="1" applyFont="1" applyFill="1" applyBorder="1" applyAlignment="1">
      <alignment horizontal="center"/>
    </xf>
    <xf numFmtId="164" fontId="0" fillId="10" borderId="10" xfId="52" applyNumberFormat="1" applyFont="1" applyFill="1" applyBorder="1" applyAlignment="1">
      <alignment horizontal="center"/>
    </xf>
    <xf numFmtId="164" fontId="47" fillId="33" borderId="11" xfId="0" applyNumberFormat="1" applyFont="1" applyFill="1" applyBorder="1" applyAlignment="1">
      <alignment horizontal="center" wrapText="1"/>
    </xf>
    <xf numFmtId="164" fontId="47" fillId="33" borderId="10" xfId="0" applyNumberFormat="1" applyFont="1" applyFill="1" applyBorder="1" applyAlignment="1">
      <alignment horizontal="center"/>
    </xf>
    <xf numFmtId="164" fontId="47" fillId="0" borderId="0" xfId="0" applyNumberFormat="1" applyFont="1" applyAlignment="1">
      <alignment horizontal="center"/>
    </xf>
    <xf numFmtId="164" fontId="54" fillId="36" borderId="10" xfId="52" applyNumberFormat="1" applyFont="1" applyFill="1" applyBorder="1" applyAlignment="1">
      <alignment horizontal="center" vertical="center"/>
    </xf>
    <xf numFmtId="164" fontId="52" fillId="10" borderId="10" xfId="0" applyNumberFormat="1" applyFont="1" applyFill="1" applyBorder="1" applyAlignment="1">
      <alignment horizontal="center" vertical="center"/>
    </xf>
    <xf numFmtId="164" fontId="54" fillId="10" borderId="10"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47" fillId="0" borderId="0" xfId="0" applyFont="1" applyAlignment="1">
      <alignment horizontal="center"/>
    </xf>
    <xf numFmtId="0" fontId="47" fillId="0" borderId="0" xfId="0" applyFont="1" applyAlignment="1">
      <alignment horizontal="center" wrapText="1"/>
    </xf>
    <xf numFmtId="0" fontId="28" fillId="0" borderId="12" xfId="87" applyFont="1" applyFill="1" applyBorder="1" applyAlignment="1">
      <alignment horizontal="left" vertical="top" wrapText="1"/>
      <protection/>
    </xf>
    <xf numFmtId="49" fontId="47" fillId="33" borderId="13" xfId="0" applyNumberFormat="1" applyFont="1" applyFill="1" applyBorder="1" applyAlignment="1">
      <alignment horizontal="center"/>
    </xf>
    <xf numFmtId="49" fontId="47" fillId="33" borderId="14" xfId="0" applyNumberFormat="1" applyFont="1" applyFill="1" applyBorder="1" applyAlignment="1">
      <alignment horizontal="center"/>
    </xf>
    <xf numFmtId="49" fontId="49" fillId="33" borderId="13" xfId="0" applyNumberFormat="1" applyFont="1" applyFill="1" applyBorder="1" applyAlignment="1">
      <alignment horizontal="center" wrapText="1"/>
    </xf>
    <xf numFmtId="49" fontId="49" fillId="33" borderId="15" xfId="0" applyNumberFormat="1" applyFont="1" applyFill="1" applyBorder="1" applyAlignment="1">
      <alignment horizontal="center" wrapText="1"/>
    </xf>
    <xf numFmtId="49" fontId="49" fillId="33" borderId="14" xfId="0" applyNumberFormat="1" applyFont="1" applyFill="1" applyBorder="1" applyAlignment="1">
      <alignment horizontal="center" wrapText="1"/>
    </xf>
    <xf numFmtId="0" fontId="23" fillId="10" borderId="16" xfId="87" applyFont="1" applyFill="1" applyBorder="1" applyAlignment="1">
      <alignment horizontal="center"/>
      <protection/>
    </xf>
    <xf numFmtId="0" fontId="23" fillId="10" borderId="17" xfId="87" applyFont="1" applyFill="1" applyBorder="1" applyAlignment="1">
      <alignment horizontal="center"/>
      <protection/>
    </xf>
    <xf numFmtId="0" fontId="0" fillId="35" borderId="18" xfId="0" applyFill="1" applyBorder="1" applyAlignment="1">
      <alignment horizontal="center" wrapText="1"/>
    </xf>
    <xf numFmtId="0" fontId="0" fillId="35" borderId="0" xfId="0" applyFill="1" applyBorder="1" applyAlignment="1">
      <alignment horizontal="center" wrapText="1"/>
    </xf>
    <xf numFmtId="8" fontId="0" fillId="9" borderId="10" xfId="0" applyNumberFormat="1" applyFont="1" applyFill="1" applyBorder="1" applyAlignment="1">
      <alignment horizontal="center"/>
    </xf>
    <xf numFmtId="0" fontId="0" fillId="9" borderId="10" xfId="0" applyFill="1" applyBorder="1" applyAlignment="1">
      <alignment horizontal="center" vertical="top"/>
    </xf>
    <xf numFmtId="6" fontId="0" fillId="10" borderId="13" xfId="0" applyNumberFormat="1" applyFill="1" applyBorder="1" applyAlignment="1">
      <alignment horizontal="center" wrapText="1"/>
    </xf>
    <xf numFmtId="6" fontId="0" fillId="10" borderId="15" xfId="0" applyNumberFormat="1" applyFill="1" applyBorder="1" applyAlignment="1">
      <alignment horizontal="center" wrapText="1"/>
    </xf>
    <xf numFmtId="6" fontId="0" fillId="10" borderId="14" xfId="0" applyNumberFormat="1" applyFill="1" applyBorder="1" applyAlignment="1">
      <alignment horizontal="center" wrapText="1"/>
    </xf>
    <xf numFmtId="0" fontId="0" fillId="10" borderId="10" xfId="0" applyFill="1" applyBorder="1" applyAlignment="1">
      <alignment horizontal="left" vertical="top" wrapText="1"/>
    </xf>
    <xf numFmtId="0" fontId="23" fillId="9" borderId="16" xfId="87" applyFont="1" applyFill="1" applyBorder="1" applyAlignment="1">
      <alignment horizontal="center"/>
      <protection/>
    </xf>
    <xf numFmtId="0" fontId="23" fillId="9" borderId="17" xfId="87" applyFont="1" applyFill="1" applyBorder="1" applyAlignment="1">
      <alignment horizontal="center"/>
      <protection/>
    </xf>
    <xf numFmtId="0" fontId="48" fillId="0" borderId="0" xfId="0" applyFont="1" applyAlignment="1">
      <alignment horizontal="left" vertical="top" wrapText="1"/>
    </xf>
    <xf numFmtId="0" fontId="49" fillId="35" borderId="0" xfId="0" applyFont="1" applyFill="1" applyAlignment="1">
      <alignment horizontal="center" wrapText="1"/>
    </xf>
    <xf numFmtId="0" fontId="47" fillId="33" borderId="10" xfId="0" applyFont="1" applyFill="1" applyBorder="1" applyAlignment="1">
      <alignment horizontal="center"/>
    </xf>
    <xf numFmtId="0" fontId="47" fillId="33" borderId="10" xfId="0" applyFont="1" applyFill="1" applyBorder="1" applyAlignment="1">
      <alignment horizontal="center" wrapText="1"/>
    </xf>
  </cellXfs>
  <cellStyles count="9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3" xfId="46"/>
    <cellStyle name="Comma 14" xfId="47"/>
    <cellStyle name="Comma 15" xfId="48"/>
    <cellStyle name="Comma 200" xfId="49"/>
    <cellStyle name="Comma 5" xfId="50"/>
    <cellStyle name="Comma 6" xfId="51"/>
    <cellStyle name="Currency" xfId="52"/>
    <cellStyle name="Currency [0]" xfId="53"/>
    <cellStyle name="Currency 13" xfId="54"/>
    <cellStyle name="Currency 2"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3" xfId="65"/>
    <cellStyle name="Hyperlink 4" xfId="66"/>
    <cellStyle name="Input" xfId="67"/>
    <cellStyle name="Linked Cell" xfId="68"/>
    <cellStyle name="Neutral" xfId="69"/>
    <cellStyle name="Normal 10" xfId="70"/>
    <cellStyle name="Normal 100 2" xfId="71"/>
    <cellStyle name="Normal 11" xfId="72"/>
    <cellStyle name="Normal 12" xfId="73"/>
    <cellStyle name="Normal 13" xfId="74"/>
    <cellStyle name="Normal 133" xfId="75"/>
    <cellStyle name="Normal 14" xfId="76"/>
    <cellStyle name="Normal 15" xfId="77"/>
    <cellStyle name="Normal 16" xfId="78"/>
    <cellStyle name="Normal 166" xfId="79"/>
    <cellStyle name="Normal 167" xfId="80"/>
    <cellStyle name="Normal 17" xfId="81"/>
    <cellStyle name="Normal 19" xfId="82"/>
    <cellStyle name="Normal 2" xfId="83"/>
    <cellStyle name="Normal 2 2" xfId="84"/>
    <cellStyle name="Normal 2 3" xfId="85"/>
    <cellStyle name="Normal 3" xfId="86"/>
    <cellStyle name="Normal 5" xfId="87"/>
    <cellStyle name="Normal 6" xfId="88"/>
    <cellStyle name="Normal 7" xfId="89"/>
    <cellStyle name="Normal 71 2" xfId="90"/>
    <cellStyle name="Normal 8" xfId="91"/>
    <cellStyle name="Note" xfId="92"/>
    <cellStyle name="Output" xfId="93"/>
    <cellStyle name="Percent" xfId="94"/>
    <cellStyle name="Percent 10" xfId="95"/>
    <cellStyle name="Percent 11" xfId="96"/>
    <cellStyle name="Percent 12" xfId="97"/>
    <cellStyle name="Percent 13" xfId="98"/>
    <cellStyle name="Percent 14" xfId="99"/>
    <cellStyle name="Percent 15" xfId="100"/>
    <cellStyle name="Percent 17" xfId="101"/>
    <cellStyle name="Percent 8" xfId="102"/>
    <cellStyle name="Title" xfId="103"/>
    <cellStyle name="Total" xfId="104"/>
    <cellStyle name="Warning Text"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TAFF%20folders\McCarty\Temp%20Save\12668%20Jul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nthly Usage Report"/>
      <sheetName val="Monthly Usage Rpt Instructions"/>
      <sheetName val="Customer Divison"/>
      <sheetName val="Cust Dept, Schl. Dist. or Other"/>
      <sheetName val="Units of Measure"/>
      <sheetName val="Customer Groups"/>
      <sheetName val="Drop Down Lists"/>
      <sheetName val="Drop Down List"/>
      <sheetName val="Section"/>
    </sheetNames>
    <sheetDataSet>
      <sheetData sheetId="3">
        <row r="2">
          <cell r="A2" t="str">
            <v>Advisory Council for Exceptional Citizens</v>
          </cell>
        </row>
        <row r="3">
          <cell r="A3" t="str">
            <v>Appoquinimink School Dist</v>
          </cell>
        </row>
        <row r="4">
          <cell r="A4" t="str">
            <v>Brandywine School Dist</v>
          </cell>
        </row>
        <row r="5">
          <cell r="A5" t="str">
            <v>Caesar Rodney School Dist</v>
          </cell>
        </row>
        <row r="6">
          <cell r="A6" t="str">
            <v>Cape Henlopen School Dist</v>
          </cell>
        </row>
        <row r="7">
          <cell r="A7" t="str">
            <v>Capital School Dist</v>
          </cell>
        </row>
        <row r="8">
          <cell r="A8" t="str">
            <v>Charter School</v>
          </cell>
        </row>
        <row r="9">
          <cell r="A9" t="str">
            <v>Christina School Dist</v>
          </cell>
        </row>
        <row r="10">
          <cell r="A10" t="str">
            <v>Colonial School Dist</v>
          </cell>
        </row>
        <row r="11">
          <cell r="A11" t="str">
            <v>Delaware National Guard</v>
          </cell>
        </row>
        <row r="12">
          <cell r="A12" t="str">
            <v>Delmar School Dist</v>
          </cell>
        </row>
        <row r="13">
          <cell r="A13" t="str">
            <v>Department of Agriculture</v>
          </cell>
        </row>
        <row r="14">
          <cell r="A14" t="str">
            <v>Department of Correction</v>
          </cell>
        </row>
        <row r="15">
          <cell r="A15" t="str">
            <v>Department of Education</v>
          </cell>
        </row>
        <row r="16">
          <cell r="A16" t="str">
            <v>Department of Elections</v>
          </cell>
        </row>
        <row r="17">
          <cell r="A17" t="str">
            <v>Department of Finance</v>
          </cell>
        </row>
        <row r="18">
          <cell r="A18" t="str">
            <v>Department of Health &amp; Social Services</v>
          </cell>
        </row>
        <row r="19">
          <cell r="A19" t="str">
            <v>Department of Labor</v>
          </cell>
        </row>
        <row r="20">
          <cell r="A20" t="str">
            <v>Department of Natural Resources &amp; Environmental Control</v>
          </cell>
        </row>
        <row r="21">
          <cell r="A21" t="str">
            <v>Department of Safety and Homeland Security</v>
          </cell>
        </row>
        <row r="22">
          <cell r="A22" t="str">
            <v>Department of Services for Children, Youth &amp; Families</v>
          </cell>
        </row>
        <row r="23">
          <cell r="A23" t="str">
            <v>Department of State</v>
          </cell>
        </row>
        <row r="24">
          <cell r="A24" t="str">
            <v>Department of Technology and Information</v>
          </cell>
        </row>
        <row r="25">
          <cell r="A25" t="str">
            <v>Department of Transportation</v>
          </cell>
        </row>
        <row r="26">
          <cell r="A26" t="str">
            <v>Executive</v>
          </cell>
        </row>
        <row r="27">
          <cell r="A27" t="str">
            <v>Fire Prevention Commission</v>
          </cell>
        </row>
        <row r="28">
          <cell r="A28" t="str">
            <v>Higher Education Department</v>
          </cell>
        </row>
        <row r="29">
          <cell r="A29" t="str">
            <v>Indian River School Dist</v>
          </cell>
        </row>
        <row r="30">
          <cell r="A30" t="str">
            <v>Judicial Department</v>
          </cell>
        </row>
        <row r="31">
          <cell r="A31" t="str">
            <v>Lake Forest School Dist</v>
          </cell>
        </row>
        <row r="32">
          <cell r="A32" t="str">
            <v>Laurel School Dist</v>
          </cell>
        </row>
        <row r="33">
          <cell r="A33" t="str">
            <v>Legal Department</v>
          </cell>
        </row>
        <row r="34">
          <cell r="A34" t="str">
            <v>Legislative</v>
          </cell>
        </row>
        <row r="35">
          <cell r="A35" t="str">
            <v>Milford School Dist</v>
          </cell>
        </row>
        <row r="36">
          <cell r="A36" t="str">
            <v>New Castle Co Votech</v>
          </cell>
        </row>
        <row r="37">
          <cell r="A37" t="str">
            <v>OTHER - Municipaltiy / Non-Profit</v>
          </cell>
        </row>
        <row r="38">
          <cell r="A38" t="str">
            <v>Other Elective Offices</v>
          </cell>
        </row>
        <row r="39">
          <cell r="A39" t="str">
            <v>Polytech</v>
          </cell>
        </row>
        <row r="40">
          <cell r="A40" t="str">
            <v>Red Clay School Dist</v>
          </cell>
        </row>
        <row r="41">
          <cell r="A41" t="str">
            <v>Seaford School Dist</v>
          </cell>
        </row>
        <row r="42">
          <cell r="A42" t="str">
            <v>Smyrna School Dist</v>
          </cell>
        </row>
        <row r="43">
          <cell r="A43" t="str">
            <v>Sussex Tech School Dist</v>
          </cell>
        </row>
        <row r="44">
          <cell r="A44" t="str">
            <v>Woodbridge School Dist</v>
          </cell>
        </row>
      </sheetData>
      <sheetData sheetId="5">
        <row r="2">
          <cell r="A2" t="str">
            <v>State Agency</v>
          </cell>
        </row>
        <row r="3">
          <cell r="A3" t="str">
            <v>School</v>
          </cell>
        </row>
        <row r="4">
          <cell r="A4"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walsh@deltatg.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C29"/>
  <sheetViews>
    <sheetView zoomScalePageLayoutView="0" workbookViewId="0" topLeftCell="A1">
      <selection activeCell="A1" sqref="A1:C1"/>
    </sheetView>
  </sheetViews>
  <sheetFormatPr defaultColWidth="9.140625" defaultRowHeight="15"/>
  <cols>
    <col min="1" max="3" width="40.7109375" style="2" customWidth="1"/>
  </cols>
  <sheetData>
    <row r="1" spans="1:3" s="2" customFormat="1" ht="14.25">
      <c r="A1" s="76" t="s">
        <v>50</v>
      </c>
      <c r="B1" s="76"/>
      <c r="C1" s="76"/>
    </row>
    <row r="2" spans="1:3" s="2" customFormat="1" ht="14.25">
      <c r="A2" s="76" t="s">
        <v>49</v>
      </c>
      <c r="B2" s="76"/>
      <c r="C2" s="76"/>
    </row>
    <row r="3" spans="1:3" ht="14.25">
      <c r="A3" s="77" t="s">
        <v>0</v>
      </c>
      <c r="B3" s="77"/>
      <c r="C3" s="77"/>
    </row>
    <row r="4" spans="1:3" ht="14.25">
      <c r="A4" s="1"/>
      <c r="B4" s="1"/>
      <c r="C4" s="1"/>
    </row>
    <row r="5" spans="1:3" ht="14.25">
      <c r="A5" s="5" t="s">
        <v>1</v>
      </c>
      <c r="B5" s="31" t="s">
        <v>36</v>
      </c>
      <c r="C5" s="32" t="s">
        <v>58</v>
      </c>
    </row>
    <row r="6" spans="1:3" ht="30" customHeight="1">
      <c r="A6" s="12" t="s">
        <v>2</v>
      </c>
      <c r="B6" s="78" t="s">
        <v>3</v>
      </c>
      <c r="C6" s="78"/>
    </row>
    <row r="7" spans="1:3" ht="14.25">
      <c r="A7" s="6" t="s">
        <v>4</v>
      </c>
      <c r="B7" s="19" t="s">
        <v>51</v>
      </c>
      <c r="C7" s="28" t="s">
        <v>59</v>
      </c>
    </row>
    <row r="8" spans="1:3" ht="14.25">
      <c r="A8" s="6" t="s">
        <v>5</v>
      </c>
      <c r="B8" s="19" t="s">
        <v>52</v>
      </c>
      <c r="C8" s="28" t="s">
        <v>44</v>
      </c>
    </row>
    <row r="9" spans="1:3" ht="14.25">
      <c r="A9" s="6" t="s">
        <v>6</v>
      </c>
      <c r="B9" s="20" t="s">
        <v>53</v>
      </c>
      <c r="C9" s="29" t="s">
        <v>45</v>
      </c>
    </row>
    <row r="10" spans="1:3" ht="14.25">
      <c r="A10" s="7" t="s">
        <v>7</v>
      </c>
      <c r="B10" s="19" t="s">
        <v>54</v>
      </c>
      <c r="C10" s="28" t="s">
        <v>22</v>
      </c>
    </row>
    <row r="11" spans="1:3" ht="14.25">
      <c r="A11" s="8" t="s">
        <v>4</v>
      </c>
      <c r="B11" s="19"/>
      <c r="C11" s="28" t="s">
        <v>59</v>
      </c>
    </row>
    <row r="12" spans="1:3" ht="14.25">
      <c r="A12" s="8" t="s">
        <v>5</v>
      </c>
      <c r="B12" s="19"/>
      <c r="C12" s="28" t="s">
        <v>44</v>
      </c>
    </row>
    <row r="13" spans="1:3" ht="14.25">
      <c r="A13" s="8" t="s">
        <v>6</v>
      </c>
      <c r="B13" s="19"/>
      <c r="C13" s="29" t="s">
        <v>45</v>
      </c>
    </row>
    <row r="14" spans="1:3" ht="14.25">
      <c r="A14" s="8" t="s">
        <v>7</v>
      </c>
      <c r="B14" s="19"/>
      <c r="C14" s="28" t="s">
        <v>23</v>
      </c>
    </row>
    <row r="15" spans="1:3" ht="14.25">
      <c r="A15" s="6" t="s">
        <v>4</v>
      </c>
      <c r="B15" s="19"/>
      <c r="C15" s="28" t="s">
        <v>59</v>
      </c>
    </row>
    <row r="16" spans="1:3" ht="14.25">
      <c r="A16" s="6" t="s">
        <v>5</v>
      </c>
      <c r="B16" s="19"/>
      <c r="C16" s="28" t="s">
        <v>44</v>
      </c>
    </row>
    <row r="17" spans="1:3" ht="14.25">
      <c r="A17" s="6" t="s">
        <v>6</v>
      </c>
      <c r="B17" s="19"/>
      <c r="C17" s="30" t="s">
        <v>60</v>
      </c>
    </row>
    <row r="18" spans="1:3" ht="14.25">
      <c r="A18" s="7" t="s">
        <v>7</v>
      </c>
      <c r="B18" s="19"/>
      <c r="C18" s="28" t="s">
        <v>24</v>
      </c>
    </row>
    <row r="20" spans="1:3" ht="14.25">
      <c r="A20" s="12" t="s">
        <v>8</v>
      </c>
      <c r="B20"/>
      <c r="C20"/>
    </row>
    <row r="21" spans="1:3" ht="14.25">
      <c r="A21" s="3" t="s">
        <v>9</v>
      </c>
      <c r="B21" s="21" t="s">
        <v>37</v>
      </c>
      <c r="C21" s="27" t="s">
        <v>46</v>
      </c>
    </row>
    <row r="22" spans="1:3" ht="14.25">
      <c r="A22" s="4" t="s">
        <v>10</v>
      </c>
      <c r="B22" s="21" t="s">
        <v>38</v>
      </c>
      <c r="C22" s="27" t="s">
        <v>47</v>
      </c>
    </row>
    <row r="23" spans="1:3" ht="42.75">
      <c r="A23" s="4" t="s">
        <v>11</v>
      </c>
      <c r="B23" s="22" t="s">
        <v>39</v>
      </c>
      <c r="C23" s="27" t="s">
        <v>61</v>
      </c>
    </row>
    <row r="24" spans="1:3" ht="14.25">
      <c r="A24" s="4" t="s">
        <v>12</v>
      </c>
      <c r="B24" s="21" t="s">
        <v>40</v>
      </c>
      <c r="C24" s="27" t="s">
        <v>25</v>
      </c>
    </row>
    <row r="26" spans="1:3" ht="14.25">
      <c r="A26" s="12" t="s">
        <v>13</v>
      </c>
      <c r="B26"/>
      <c r="C26"/>
    </row>
    <row r="27" spans="1:3" ht="60" customHeight="1">
      <c r="A27" s="9" t="s">
        <v>14</v>
      </c>
      <c r="B27" s="23" t="s">
        <v>41</v>
      </c>
      <c r="C27" s="25" t="s">
        <v>48</v>
      </c>
    </row>
    <row r="28" spans="1:3" ht="45" customHeight="1">
      <c r="A28" s="9" t="s">
        <v>57</v>
      </c>
      <c r="B28" s="24" t="s">
        <v>55</v>
      </c>
      <c r="C28" s="26" t="s">
        <v>62</v>
      </c>
    </row>
    <row r="29" spans="1:3" ht="76.5" customHeight="1">
      <c r="A29" s="9" t="s">
        <v>15</v>
      </c>
      <c r="B29" s="24" t="s">
        <v>56</v>
      </c>
      <c r="C29" s="25" t="s">
        <v>63</v>
      </c>
    </row>
  </sheetData>
  <sheetProtection/>
  <mergeCells count="4">
    <mergeCell ref="A1:C1"/>
    <mergeCell ref="A2:C2"/>
    <mergeCell ref="A3:C3"/>
    <mergeCell ref="B6:C6"/>
  </mergeCells>
  <hyperlinks>
    <hyperlink ref="B9" r:id="rId1" display="swalsh@deltatg.com"/>
  </hyperlinks>
  <printOptions horizontalCentered="1"/>
  <pageMargins left="0.25" right="0.25" top="0.75" bottom="0.75" header="0.3" footer="0.3"/>
  <pageSetup horizontalDpi="600" verticalDpi="600" orientation="landscape" scale="83" r:id="rId2"/>
</worksheet>
</file>

<file path=xl/worksheets/sheet2.xml><?xml version="1.0" encoding="utf-8"?>
<worksheet xmlns="http://schemas.openxmlformats.org/spreadsheetml/2006/main" xmlns:r="http://schemas.openxmlformats.org/officeDocument/2006/relationships">
  <sheetPr>
    <tabColor rgb="FFFFC000"/>
  </sheetPr>
  <dimension ref="A1:U32"/>
  <sheetViews>
    <sheetView tabSelected="1" zoomScalePageLayoutView="0" workbookViewId="0" topLeftCell="C1">
      <selection activeCell="S20" sqref="S20"/>
    </sheetView>
  </sheetViews>
  <sheetFormatPr defaultColWidth="9.140625" defaultRowHeight="15"/>
  <cols>
    <col min="1" max="1" width="22.7109375" style="2" customWidth="1"/>
    <col min="2" max="2" width="9.57421875" style="2" bestFit="1" customWidth="1"/>
    <col min="3" max="3" width="12.7109375" style="59" bestFit="1" customWidth="1"/>
    <col min="4" max="4" width="7.57421875" style="34" bestFit="1" customWidth="1"/>
    <col min="5" max="5" width="10.140625" style="34" customWidth="1"/>
    <col min="6" max="6" width="8.7109375" style="34" bestFit="1" customWidth="1"/>
    <col min="7" max="7" width="9.57421875" style="34" customWidth="1"/>
    <col min="8" max="9" width="9.57421875" style="59" customWidth="1"/>
    <col min="10" max="10" width="9.57421875" style="34" customWidth="1"/>
    <col min="11" max="11" width="2.140625" style="0" customWidth="1"/>
    <col min="12" max="12" width="22.7109375" style="15" customWidth="1"/>
    <col min="13" max="13" width="10.57421875" style="15" bestFit="1" customWidth="1"/>
    <col min="14" max="14" width="12.7109375" style="59" bestFit="1" customWidth="1"/>
    <col min="15" max="15" width="8.8515625" style="34" customWidth="1"/>
    <col min="16" max="16" width="9.28125" style="34" bestFit="1" customWidth="1"/>
    <col min="17" max="17" width="8.8515625" style="34" customWidth="1"/>
    <col min="18" max="18" width="12.00390625" style="34" customWidth="1"/>
    <col min="19" max="21" width="8.8515625" style="34" customWidth="1"/>
  </cols>
  <sheetData>
    <row r="1" spans="1:21" s="2" customFormat="1" ht="14.25">
      <c r="A1" s="45" t="s">
        <v>50</v>
      </c>
      <c r="B1" s="45"/>
      <c r="C1" s="71"/>
      <c r="D1" s="51"/>
      <c r="E1" s="51"/>
      <c r="F1" s="51"/>
      <c r="G1" s="51"/>
      <c r="H1" s="71"/>
      <c r="I1" s="71"/>
      <c r="J1" s="51"/>
      <c r="K1" s="45"/>
      <c r="L1" s="45"/>
      <c r="M1" s="45"/>
      <c r="N1" s="71"/>
      <c r="O1" s="51"/>
      <c r="P1" s="51"/>
      <c r="Q1" s="51"/>
      <c r="R1" s="51"/>
      <c r="S1" s="34"/>
      <c r="T1" s="34"/>
      <c r="U1" s="34"/>
    </row>
    <row r="2" spans="1:21" s="2" customFormat="1" ht="14.25">
      <c r="A2" s="45" t="s">
        <v>49</v>
      </c>
      <c r="B2" s="45"/>
      <c r="C2" s="71"/>
      <c r="D2" s="51"/>
      <c r="E2" s="51"/>
      <c r="F2" s="51"/>
      <c r="G2" s="51"/>
      <c r="H2" s="71"/>
      <c r="I2" s="71"/>
      <c r="J2" s="51"/>
      <c r="K2" s="45"/>
      <c r="L2" s="45"/>
      <c r="M2" s="45"/>
      <c r="N2" s="71"/>
      <c r="O2" s="51"/>
      <c r="P2" s="51"/>
      <c r="Q2" s="51"/>
      <c r="R2" s="51"/>
      <c r="S2" s="34"/>
      <c r="T2" s="34"/>
      <c r="U2" s="34"/>
    </row>
    <row r="3" spans="1:21" s="2" customFormat="1" ht="14.25">
      <c r="A3" s="45" t="s">
        <v>64</v>
      </c>
      <c r="B3" s="45"/>
      <c r="C3" s="71"/>
      <c r="D3" s="51"/>
      <c r="E3" s="51"/>
      <c r="F3" s="51"/>
      <c r="G3" s="51"/>
      <c r="H3" s="71"/>
      <c r="I3" s="71"/>
      <c r="J3" s="51"/>
      <c r="K3" s="45"/>
      <c r="L3" s="45"/>
      <c r="M3" s="45"/>
      <c r="N3" s="71"/>
      <c r="O3" s="51"/>
      <c r="P3" s="51"/>
      <c r="Q3" s="51"/>
      <c r="R3" s="51"/>
      <c r="S3" s="34"/>
      <c r="T3" s="34"/>
      <c r="U3" s="34"/>
    </row>
    <row r="4" spans="3:21" s="2" customFormat="1" ht="14.25">
      <c r="C4" s="59"/>
      <c r="D4" s="34"/>
      <c r="E4" s="34"/>
      <c r="F4" s="34"/>
      <c r="G4" s="34"/>
      <c r="H4" s="59"/>
      <c r="I4" s="59"/>
      <c r="J4" s="34"/>
      <c r="L4" s="15"/>
      <c r="M4" s="15"/>
      <c r="N4" s="59"/>
      <c r="O4" s="34"/>
      <c r="P4" s="34"/>
      <c r="Q4" s="34"/>
      <c r="R4" s="34"/>
      <c r="S4" s="34"/>
      <c r="T4" s="34"/>
      <c r="U4" s="34"/>
    </row>
    <row r="5" spans="1:21" ht="14.25">
      <c r="A5" s="94" t="s">
        <v>43</v>
      </c>
      <c r="B5" s="95"/>
      <c r="C5" s="95"/>
      <c r="D5" s="95"/>
      <c r="E5" s="95"/>
      <c r="F5" s="95"/>
      <c r="G5" s="95"/>
      <c r="H5" s="60"/>
      <c r="I5" s="60"/>
      <c r="J5" s="55"/>
      <c r="K5" s="13"/>
      <c r="L5" s="84" t="s">
        <v>21</v>
      </c>
      <c r="M5" s="85"/>
      <c r="N5" s="85"/>
      <c r="O5" s="85"/>
      <c r="P5" s="85"/>
      <c r="Q5" s="85"/>
      <c r="R5" s="85"/>
      <c r="S5" s="85"/>
      <c r="T5" s="85"/>
      <c r="U5" s="85"/>
    </row>
    <row r="6" spans="1:21" s="41" customFormat="1" ht="30" customHeight="1">
      <c r="A6" s="38" t="s">
        <v>18</v>
      </c>
      <c r="B6" s="38" t="s">
        <v>26</v>
      </c>
      <c r="C6" s="69" t="s">
        <v>19</v>
      </c>
      <c r="D6" s="39" t="s">
        <v>20</v>
      </c>
      <c r="E6" s="37" t="s">
        <v>72</v>
      </c>
      <c r="F6" s="39" t="s">
        <v>20</v>
      </c>
      <c r="G6" s="37" t="s">
        <v>72</v>
      </c>
      <c r="H6" s="61" t="s">
        <v>19</v>
      </c>
      <c r="I6" s="61" t="s">
        <v>20</v>
      </c>
      <c r="J6" s="37" t="s">
        <v>72</v>
      </c>
      <c r="K6" s="40"/>
      <c r="L6" s="38" t="s">
        <v>18</v>
      </c>
      <c r="M6" s="38" t="s">
        <v>26</v>
      </c>
      <c r="N6" s="69" t="s">
        <v>19</v>
      </c>
      <c r="O6" s="39" t="s">
        <v>20</v>
      </c>
      <c r="P6" s="37" t="s">
        <v>72</v>
      </c>
      <c r="Q6" s="39" t="s">
        <v>20</v>
      </c>
      <c r="R6" s="37" t="s">
        <v>72</v>
      </c>
      <c r="S6" s="61" t="s">
        <v>19</v>
      </c>
      <c r="T6" s="61" t="s">
        <v>20</v>
      </c>
      <c r="U6" s="37" t="s">
        <v>72</v>
      </c>
    </row>
    <row r="7" spans="1:21" s="15" customFormat="1" ht="14.25">
      <c r="A7" s="36"/>
      <c r="B7" s="36"/>
      <c r="C7" s="70" t="s">
        <v>86</v>
      </c>
      <c r="D7" s="79" t="s">
        <v>73</v>
      </c>
      <c r="E7" s="80"/>
      <c r="F7" s="79" t="s">
        <v>74</v>
      </c>
      <c r="G7" s="80"/>
      <c r="H7" s="81" t="s">
        <v>85</v>
      </c>
      <c r="I7" s="82"/>
      <c r="J7" s="83"/>
      <c r="K7" s="13"/>
      <c r="L7" s="36"/>
      <c r="M7" s="36"/>
      <c r="N7" s="70" t="s">
        <v>86</v>
      </c>
      <c r="O7" s="79" t="s">
        <v>73</v>
      </c>
      <c r="P7" s="80"/>
      <c r="Q7" s="79" t="s">
        <v>74</v>
      </c>
      <c r="R7" s="80"/>
      <c r="S7" s="81" t="s">
        <v>85</v>
      </c>
      <c r="T7" s="82"/>
      <c r="U7" s="83"/>
    </row>
    <row r="8" spans="1:21" ht="14.25">
      <c r="A8" s="17" t="s">
        <v>27</v>
      </c>
      <c r="B8" s="17" t="s">
        <v>28</v>
      </c>
      <c r="C8" s="62">
        <v>52</v>
      </c>
      <c r="D8" s="48">
        <v>72.8</v>
      </c>
      <c r="E8" s="47">
        <f>((D8-C8)/C8)</f>
        <v>0.39999999999999997</v>
      </c>
      <c r="F8" s="43">
        <f>D8-(D8*0.08)</f>
        <v>66.976</v>
      </c>
      <c r="G8" s="42">
        <f>(F8-C8)/C8</f>
        <v>0.288</v>
      </c>
      <c r="H8" s="58">
        <f>H9/2</f>
        <v>55</v>
      </c>
      <c r="I8" s="58">
        <f>H8*1.29</f>
        <v>70.95</v>
      </c>
      <c r="J8" s="42">
        <v>0.29</v>
      </c>
      <c r="K8" s="13"/>
      <c r="L8" s="17" t="s">
        <v>27</v>
      </c>
      <c r="M8" s="17" t="s">
        <v>28</v>
      </c>
      <c r="N8" s="72">
        <v>52</v>
      </c>
      <c r="O8" s="73">
        <v>71.76</v>
      </c>
      <c r="P8" s="46">
        <f>(O8-N8)/N8</f>
        <v>0.3800000000000001</v>
      </c>
      <c r="Q8" s="74">
        <v>70.2</v>
      </c>
      <c r="R8" s="42">
        <f>(Q8-N8)/N8</f>
        <v>0.35000000000000003</v>
      </c>
      <c r="S8" s="66">
        <f>S9/2</f>
        <v>55</v>
      </c>
      <c r="T8" s="66">
        <f>S8*1.35</f>
        <v>74.25</v>
      </c>
      <c r="U8" s="42">
        <v>0.35</v>
      </c>
    </row>
    <row r="9" spans="1:21" ht="15" customHeight="1">
      <c r="A9" s="16" t="s">
        <v>27</v>
      </c>
      <c r="B9" s="16" t="s">
        <v>29</v>
      </c>
      <c r="C9" s="62">
        <v>104</v>
      </c>
      <c r="D9" s="48">
        <v>145.6</v>
      </c>
      <c r="E9" s="47">
        <f aca="true" t="shared" si="0" ref="E9:E26">((D9-C9)/C9)</f>
        <v>0.39999999999999997</v>
      </c>
      <c r="F9" s="43">
        <f aca="true" t="shared" si="1" ref="F9:F26">D9-(D9*0.08)</f>
        <v>133.952</v>
      </c>
      <c r="G9" s="42">
        <f aca="true" t="shared" si="2" ref="G9:G26">(F9-C9)/C9</f>
        <v>0.288</v>
      </c>
      <c r="H9" s="58">
        <v>110</v>
      </c>
      <c r="I9" s="58">
        <f>H9*1.29</f>
        <v>141.9</v>
      </c>
      <c r="J9" s="42">
        <v>0.29</v>
      </c>
      <c r="K9" s="13"/>
      <c r="L9" s="16" t="s">
        <v>27</v>
      </c>
      <c r="M9" s="16" t="s">
        <v>29</v>
      </c>
      <c r="N9" s="72">
        <v>104</v>
      </c>
      <c r="O9" s="73">
        <v>143.52</v>
      </c>
      <c r="P9" s="46">
        <f aca="true" t="shared" si="3" ref="P9:P26">(O9-N9)/N9</f>
        <v>0.3800000000000001</v>
      </c>
      <c r="Q9" s="74">
        <v>140.4</v>
      </c>
      <c r="R9" s="42">
        <f aca="true" t="shared" si="4" ref="R9:R27">(Q9-N9)/N9</f>
        <v>0.35000000000000003</v>
      </c>
      <c r="S9" s="66">
        <v>110</v>
      </c>
      <c r="T9" s="66">
        <f aca="true" t="shared" si="5" ref="T9:T21">S9*1.35</f>
        <v>148.5</v>
      </c>
      <c r="U9" s="42">
        <v>0.35</v>
      </c>
    </row>
    <row r="10" spans="1:21" ht="14.25">
      <c r="A10" s="16" t="s">
        <v>27</v>
      </c>
      <c r="B10" s="16" t="s">
        <v>65</v>
      </c>
      <c r="C10" s="62">
        <v>26</v>
      </c>
      <c r="D10" s="48">
        <v>36.4</v>
      </c>
      <c r="E10" s="47">
        <f t="shared" si="0"/>
        <v>0.39999999999999997</v>
      </c>
      <c r="F10" s="43">
        <f t="shared" si="1"/>
        <v>33.488</v>
      </c>
      <c r="G10" s="42">
        <f t="shared" si="2"/>
        <v>0.288</v>
      </c>
      <c r="H10" s="58">
        <f>H9/4</f>
        <v>27.5</v>
      </c>
      <c r="I10" s="58">
        <f>H10*1.29</f>
        <v>35.475</v>
      </c>
      <c r="J10" s="42">
        <v>0.29</v>
      </c>
      <c r="K10" s="13"/>
      <c r="L10" s="16" t="s">
        <v>27</v>
      </c>
      <c r="M10" s="16" t="s">
        <v>33</v>
      </c>
      <c r="N10" s="72">
        <v>13.86</v>
      </c>
      <c r="O10" s="73">
        <v>19.13</v>
      </c>
      <c r="P10" s="46">
        <f t="shared" si="3"/>
        <v>0.3802308802308802</v>
      </c>
      <c r="Q10" s="74">
        <v>18.71</v>
      </c>
      <c r="R10" s="42">
        <f t="shared" si="4"/>
        <v>0.34992784992785003</v>
      </c>
      <c r="S10" s="66">
        <f>S9/7.5</f>
        <v>14.666666666666666</v>
      </c>
      <c r="T10" s="66">
        <f t="shared" si="5"/>
        <v>19.8</v>
      </c>
      <c r="U10" s="42">
        <v>0.35</v>
      </c>
    </row>
    <row r="11" spans="1:21" s="15" customFormat="1" ht="14.25">
      <c r="A11" s="16" t="s">
        <v>27</v>
      </c>
      <c r="B11" s="16" t="s">
        <v>68</v>
      </c>
      <c r="C11" s="62" t="s">
        <v>70</v>
      </c>
      <c r="D11" s="48" t="s">
        <v>70</v>
      </c>
      <c r="E11" s="47" t="s">
        <v>70</v>
      </c>
      <c r="F11" s="44" t="s">
        <v>70</v>
      </c>
      <c r="G11" s="35" t="s">
        <v>70</v>
      </c>
      <c r="H11" s="58" t="s">
        <v>70</v>
      </c>
      <c r="I11" s="58" t="s">
        <v>70</v>
      </c>
      <c r="J11" s="35"/>
      <c r="K11" s="13"/>
      <c r="L11" s="16" t="s">
        <v>27</v>
      </c>
      <c r="M11" s="16" t="s">
        <v>69</v>
      </c>
      <c r="N11" s="72">
        <v>104</v>
      </c>
      <c r="O11" s="73">
        <v>143</v>
      </c>
      <c r="P11" s="46">
        <f t="shared" si="3"/>
        <v>0.375</v>
      </c>
      <c r="Q11" s="74">
        <v>140.4</v>
      </c>
      <c r="R11" s="42">
        <f t="shared" si="4"/>
        <v>0.35000000000000003</v>
      </c>
      <c r="S11" s="66">
        <v>110</v>
      </c>
      <c r="T11" s="66">
        <f t="shared" si="5"/>
        <v>148.5</v>
      </c>
      <c r="U11" s="35">
        <v>0.35</v>
      </c>
    </row>
    <row r="12" spans="1:21" ht="14.25">
      <c r="A12" s="16" t="s">
        <v>30</v>
      </c>
      <c r="B12" s="17" t="s">
        <v>28</v>
      </c>
      <c r="C12" s="62">
        <v>41.5</v>
      </c>
      <c r="D12" s="48">
        <v>58.1</v>
      </c>
      <c r="E12" s="47">
        <f t="shared" si="0"/>
        <v>0.4</v>
      </c>
      <c r="F12" s="43">
        <f t="shared" si="1"/>
        <v>53.452</v>
      </c>
      <c r="G12" s="42">
        <f t="shared" si="2"/>
        <v>0.288</v>
      </c>
      <c r="H12" s="58">
        <f>H13/2</f>
        <v>44</v>
      </c>
      <c r="I12" s="58">
        <f>H12*1.29</f>
        <v>56.760000000000005</v>
      </c>
      <c r="J12" s="42">
        <v>0.29</v>
      </c>
      <c r="K12" s="13"/>
      <c r="L12" s="16" t="s">
        <v>30</v>
      </c>
      <c r="M12" s="17" t="s">
        <v>28</v>
      </c>
      <c r="N12" s="72">
        <v>41.5</v>
      </c>
      <c r="O12" s="73">
        <v>57.27</v>
      </c>
      <c r="P12" s="46">
        <f t="shared" si="3"/>
        <v>0.38000000000000006</v>
      </c>
      <c r="Q12" s="74">
        <v>56.03</v>
      </c>
      <c r="R12" s="42">
        <f t="shared" si="4"/>
        <v>0.3501204819277109</v>
      </c>
      <c r="S12" s="66">
        <f>S13/2</f>
        <v>44</v>
      </c>
      <c r="T12" s="66">
        <f t="shared" si="5"/>
        <v>59.400000000000006</v>
      </c>
      <c r="U12" s="42">
        <v>0.35</v>
      </c>
    </row>
    <row r="13" spans="1:21" ht="14.25">
      <c r="A13" s="16" t="s">
        <v>30</v>
      </c>
      <c r="B13" s="16" t="s">
        <v>29</v>
      </c>
      <c r="C13" s="62">
        <v>83</v>
      </c>
      <c r="D13" s="48">
        <v>116.2</v>
      </c>
      <c r="E13" s="47">
        <f t="shared" si="0"/>
        <v>0.4</v>
      </c>
      <c r="F13" s="43">
        <f t="shared" si="1"/>
        <v>106.904</v>
      </c>
      <c r="G13" s="42">
        <f t="shared" si="2"/>
        <v>0.288</v>
      </c>
      <c r="H13" s="58">
        <v>88</v>
      </c>
      <c r="I13" s="58">
        <f>H13*1.29</f>
        <v>113.52000000000001</v>
      </c>
      <c r="J13" s="42">
        <v>0.29</v>
      </c>
      <c r="K13" s="13"/>
      <c r="L13" s="16" t="s">
        <v>30</v>
      </c>
      <c r="M13" s="16" t="s">
        <v>29</v>
      </c>
      <c r="N13" s="72">
        <v>83</v>
      </c>
      <c r="O13" s="73">
        <v>114.54</v>
      </c>
      <c r="P13" s="46">
        <f t="shared" si="3"/>
        <v>0.38000000000000006</v>
      </c>
      <c r="Q13" s="74">
        <v>112.05</v>
      </c>
      <c r="R13" s="42">
        <f t="shared" si="4"/>
        <v>0.35</v>
      </c>
      <c r="S13" s="66">
        <v>88</v>
      </c>
      <c r="T13" s="66">
        <f t="shared" si="5"/>
        <v>118.80000000000001</v>
      </c>
      <c r="U13" s="42">
        <v>0.35</v>
      </c>
    </row>
    <row r="14" spans="1:21" ht="14.25">
      <c r="A14" s="16" t="s">
        <v>30</v>
      </c>
      <c r="B14" s="16" t="s">
        <v>65</v>
      </c>
      <c r="C14" s="62">
        <v>20.75</v>
      </c>
      <c r="D14" s="48">
        <v>29.05</v>
      </c>
      <c r="E14" s="47">
        <f t="shared" si="0"/>
        <v>0.4</v>
      </c>
      <c r="F14" s="43">
        <f t="shared" si="1"/>
        <v>26.726</v>
      </c>
      <c r="G14" s="42">
        <f t="shared" si="2"/>
        <v>0.288</v>
      </c>
      <c r="H14" s="58">
        <f>H13/4</f>
        <v>22</v>
      </c>
      <c r="I14" s="58">
        <f>H14*1.29</f>
        <v>28.380000000000003</v>
      </c>
      <c r="J14" s="42">
        <v>0.29</v>
      </c>
      <c r="K14" s="13"/>
      <c r="L14" s="16" t="s">
        <v>30</v>
      </c>
      <c r="M14" s="16" t="s">
        <v>33</v>
      </c>
      <c r="N14" s="72">
        <v>11.06</v>
      </c>
      <c r="O14" s="73">
        <v>15.26</v>
      </c>
      <c r="P14" s="46">
        <f t="shared" si="3"/>
        <v>0.3797468354430379</v>
      </c>
      <c r="Q14" s="74">
        <v>14.93</v>
      </c>
      <c r="R14" s="42">
        <f t="shared" si="4"/>
        <v>0.3499095840867992</v>
      </c>
      <c r="S14" s="66">
        <f>S13/7.5</f>
        <v>11.733333333333333</v>
      </c>
      <c r="T14" s="66">
        <f t="shared" si="5"/>
        <v>15.84</v>
      </c>
      <c r="U14" s="42">
        <v>0.35</v>
      </c>
    </row>
    <row r="15" spans="1:21" s="15" customFormat="1" ht="14.25">
      <c r="A15" s="16" t="s">
        <v>30</v>
      </c>
      <c r="B15" s="16" t="s">
        <v>68</v>
      </c>
      <c r="C15" s="62" t="s">
        <v>70</v>
      </c>
      <c r="D15" s="48" t="s">
        <v>70</v>
      </c>
      <c r="E15" s="47" t="s">
        <v>70</v>
      </c>
      <c r="F15" s="44" t="s">
        <v>70</v>
      </c>
      <c r="G15" s="35" t="s">
        <v>70</v>
      </c>
      <c r="H15" s="58" t="s">
        <v>70</v>
      </c>
      <c r="I15" s="58" t="s">
        <v>70</v>
      </c>
      <c r="J15" s="35"/>
      <c r="K15" s="13"/>
      <c r="L15" s="16" t="s">
        <v>30</v>
      </c>
      <c r="M15" s="16" t="s">
        <v>69</v>
      </c>
      <c r="N15" s="72">
        <v>83</v>
      </c>
      <c r="O15" s="73">
        <v>114.13</v>
      </c>
      <c r="P15" s="46">
        <f t="shared" si="3"/>
        <v>0.3750602409638554</v>
      </c>
      <c r="Q15" s="74">
        <v>112.5</v>
      </c>
      <c r="R15" s="42">
        <f t="shared" si="4"/>
        <v>0.35542168674698793</v>
      </c>
      <c r="S15" s="66">
        <v>88</v>
      </c>
      <c r="T15" s="66">
        <f t="shared" si="5"/>
        <v>118.80000000000001</v>
      </c>
      <c r="U15" s="35">
        <v>0.35</v>
      </c>
    </row>
    <row r="16" spans="1:21" s="11" customFormat="1" ht="14.25">
      <c r="A16" s="16" t="s">
        <v>31</v>
      </c>
      <c r="B16" s="17" t="s">
        <v>28</v>
      </c>
      <c r="C16" s="62">
        <v>33</v>
      </c>
      <c r="D16" s="48">
        <v>46.2</v>
      </c>
      <c r="E16" s="47">
        <f t="shared" si="0"/>
        <v>0.4000000000000001</v>
      </c>
      <c r="F16" s="43">
        <f t="shared" si="1"/>
        <v>42.504000000000005</v>
      </c>
      <c r="G16" s="42">
        <f t="shared" si="2"/>
        <v>0.28800000000000014</v>
      </c>
      <c r="H16" s="58">
        <f>H17/2</f>
        <v>35</v>
      </c>
      <c r="I16" s="58">
        <f>H16*1.29</f>
        <v>45.15</v>
      </c>
      <c r="J16" s="42">
        <v>0.29</v>
      </c>
      <c r="K16" s="14"/>
      <c r="L16" s="16" t="s">
        <v>31</v>
      </c>
      <c r="M16" s="17" t="s">
        <v>28</v>
      </c>
      <c r="N16" s="72">
        <v>33</v>
      </c>
      <c r="O16" s="73">
        <v>45.54</v>
      </c>
      <c r="P16" s="46">
        <f t="shared" si="3"/>
        <v>0.37999999999999995</v>
      </c>
      <c r="Q16" s="74">
        <v>44.55</v>
      </c>
      <c r="R16" s="42">
        <f t="shared" si="4"/>
        <v>0.3499999999999999</v>
      </c>
      <c r="S16" s="66">
        <f>S17/2</f>
        <v>35</v>
      </c>
      <c r="T16" s="66">
        <f t="shared" si="5"/>
        <v>47.25</v>
      </c>
      <c r="U16" s="42">
        <v>0.35</v>
      </c>
    </row>
    <row r="17" spans="1:21" ht="14.25">
      <c r="A17" s="16" t="s">
        <v>31</v>
      </c>
      <c r="B17" s="16" t="s">
        <v>29</v>
      </c>
      <c r="C17" s="62">
        <v>66</v>
      </c>
      <c r="D17" s="48">
        <v>92.4</v>
      </c>
      <c r="E17" s="47">
        <f t="shared" si="0"/>
        <v>0.4000000000000001</v>
      </c>
      <c r="F17" s="43">
        <f t="shared" si="1"/>
        <v>85.00800000000001</v>
      </c>
      <c r="G17" s="42">
        <f t="shared" si="2"/>
        <v>0.28800000000000014</v>
      </c>
      <c r="H17" s="58">
        <v>70</v>
      </c>
      <c r="I17" s="58">
        <f>H17*1.29</f>
        <v>90.3</v>
      </c>
      <c r="J17" s="42">
        <v>0.29</v>
      </c>
      <c r="K17" s="13"/>
      <c r="L17" s="16" t="s">
        <v>31</v>
      </c>
      <c r="M17" s="16" t="s">
        <v>29</v>
      </c>
      <c r="N17" s="72">
        <v>66</v>
      </c>
      <c r="O17" s="73">
        <v>91.08</v>
      </c>
      <c r="P17" s="46">
        <f t="shared" si="3"/>
        <v>0.37999999999999995</v>
      </c>
      <c r="Q17" s="74">
        <v>89.1</v>
      </c>
      <c r="R17" s="42">
        <f t="shared" si="4"/>
        <v>0.3499999999999999</v>
      </c>
      <c r="S17" s="66">
        <v>70</v>
      </c>
      <c r="T17" s="66">
        <f t="shared" si="5"/>
        <v>94.5</v>
      </c>
      <c r="U17" s="42">
        <v>0.35</v>
      </c>
    </row>
    <row r="18" spans="1:21" ht="14.25">
      <c r="A18" s="16" t="s">
        <v>31</v>
      </c>
      <c r="B18" s="16" t="s">
        <v>65</v>
      </c>
      <c r="C18" s="62">
        <v>16.5</v>
      </c>
      <c r="D18" s="48">
        <v>23.1</v>
      </c>
      <c r="E18" s="47">
        <f t="shared" si="0"/>
        <v>0.4000000000000001</v>
      </c>
      <c r="F18" s="43">
        <f t="shared" si="1"/>
        <v>21.252000000000002</v>
      </c>
      <c r="G18" s="42">
        <f t="shared" si="2"/>
        <v>0.28800000000000014</v>
      </c>
      <c r="H18" s="58">
        <f>H17/4</f>
        <v>17.5</v>
      </c>
      <c r="I18" s="58">
        <f>H18*1.29</f>
        <v>22.575</v>
      </c>
      <c r="J18" s="42">
        <v>0.29</v>
      </c>
      <c r="K18" s="13"/>
      <c r="L18" s="16" t="s">
        <v>31</v>
      </c>
      <c r="M18" s="16" t="s">
        <v>33</v>
      </c>
      <c r="N18" s="72">
        <v>8.8</v>
      </c>
      <c r="O18" s="73">
        <v>12.14</v>
      </c>
      <c r="P18" s="46">
        <f t="shared" si="3"/>
        <v>0.3795454545454545</v>
      </c>
      <c r="Q18" s="74">
        <v>11.88</v>
      </c>
      <c r="R18" s="42">
        <f t="shared" si="4"/>
        <v>0.35</v>
      </c>
      <c r="S18" s="66">
        <f>S17/7.5</f>
        <v>9.333333333333334</v>
      </c>
      <c r="T18" s="66">
        <f t="shared" si="5"/>
        <v>12.600000000000001</v>
      </c>
      <c r="U18" s="42">
        <v>0.35</v>
      </c>
    </row>
    <row r="19" spans="1:21" s="15" customFormat="1" ht="14.25">
      <c r="A19" s="16" t="s">
        <v>31</v>
      </c>
      <c r="B19" s="16" t="s">
        <v>68</v>
      </c>
      <c r="C19" s="62" t="s">
        <v>70</v>
      </c>
      <c r="D19" s="48" t="s">
        <v>70</v>
      </c>
      <c r="E19" s="47" t="s">
        <v>70</v>
      </c>
      <c r="F19" s="44" t="s">
        <v>70</v>
      </c>
      <c r="G19" s="35" t="s">
        <v>70</v>
      </c>
      <c r="H19" s="65" t="s">
        <v>70</v>
      </c>
      <c r="I19" s="65" t="s">
        <v>70</v>
      </c>
      <c r="J19" s="35"/>
      <c r="K19" s="13"/>
      <c r="L19" s="16" t="s">
        <v>31</v>
      </c>
      <c r="M19" s="16" t="s">
        <v>69</v>
      </c>
      <c r="N19" s="72">
        <v>66</v>
      </c>
      <c r="O19" s="73">
        <v>90.75</v>
      </c>
      <c r="P19" s="46">
        <f t="shared" si="3"/>
        <v>0.375</v>
      </c>
      <c r="Q19" s="74">
        <v>89.1</v>
      </c>
      <c r="R19" s="42">
        <f t="shared" si="4"/>
        <v>0.3499999999999999</v>
      </c>
      <c r="S19" s="67">
        <v>70</v>
      </c>
      <c r="T19" s="66">
        <f t="shared" si="5"/>
        <v>94.5</v>
      </c>
      <c r="U19" s="35">
        <v>0.35</v>
      </c>
    </row>
    <row r="20" spans="1:21" s="11" customFormat="1" ht="14.25">
      <c r="A20" s="16" t="s">
        <v>32</v>
      </c>
      <c r="B20" s="16" t="s">
        <v>33</v>
      </c>
      <c r="C20" s="62">
        <v>13</v>
      </c>
      <c r="D20" s="48">
        <v>21</v>
      </c>
      <c r="E20" s="47">
        <f t="shared" si="0"/>
        <v>0.6153846153846154</v>
      </c>
      <c r="F20" s="43">
        <f t="shared" si="1"/>
        <v>19.32</v>
      </c>
      <c r="G20" s="42">
        <f t="shared" si="2"/>
        <v>0.48615384615384616</v>
      </c>
      <c r="H20" s="62">
        <v>13</v>
      </c>
      <c r="I20" s="58">
        <f>H20*1.49</f>
        <v>19.37</v>
      </c>
      <c r="J20" s="42">
        <v>0.49</v>
      </c>
      <c r="K20" s="14"/>
      <c r="L20" s="16" t="s">
        <v>32</v>
      </c>
      <c r="M20" s="16" t="s">
        <v>33</v>
      </c>
      <c r="N20" s="72">
        <v>10.7</v>
      </c>
      <c r="O20" s="73">
        <v>14.77</v>
      </c>
      <c r="P20" s="46">
        <f t="shared" si="3"/>
        <v>0.380373831775701</v>
      </c>
      <c r="Q20" s="74">
        <v>14.46</v>
      </c>
      <c r="R20" s="42">
        <f t="shared" si="4"/>
        <v>0.35140186915887867</v>
      </c>
      <c r="S20" s="68">
        <v>10.7</v>
      </c>
      <c r="T20" s="66">
        <f t="shared" si="5"/>
        <v>14.445</v>
      </c>
      <c r="U20" s="42">
        <v>0.35</v>
      </c>
    </row>
    <row r="21" spans="1:21" s="11" customFormat="1" ht="14.25">
      <c r="A21" s="16" t="s">
        <v>32</v>
      </c>
      <c r="B21" s="16" t="s">
        <v>68</v>
      </c>
      <c r="C21" s="62" t="s">
        <v>70</v>
      </c>
      <c r="D21" s="48" t="s">
        <v>70</v>
      </c>
      <c r="E21" s="47" t="s">
        <v>70</v>
      </c>
      <c r="F21" s="44" t="s">
        <v>70</v>
      </c>
      <c r="G21" s="35" t="s">
        <v>70</v>
      </c>
      <c r="H21" s="58" t="s">
        <v>70</v>
      </c>
      <c r="I21" s="58" t="s">
        <v>70</v>
      </c>
      <c r="J21" s="35"/>
      <c r="K21" s="14"/>
      <c r="L21" s="16" t="s">
        <v>32</v>
      </c>
      <c r="M21" s="16" t="s">
        <v>69</v>
      </c>
      <c r="N21" s="72">
        <v>10.7</v>
      </c>
      <c r="O21" s="73">
        <v>14.71</v>
      </c>
      <c r="P21" s="46">
        <f t="shared" si="3"/>
        <v>0.3747663551401871</v>
      </c>
      <c r="Q21" s="74">
        <v>14.46</v>
      </c>
      <c r="R21" s="42">
        <f t="shared" si="4"/>
        <v>0.35140186915887867</v>
      </c>
      <c r="S21" s="66">
        <v>10.7</v>
      </c>
      <c r="T21" s="66">
        <f t="shared" si="5"/>
        <v>14.445</v>
      </c>
      <c r="U21" s="35">
        <v>0.35</v>
      </c>
    </row>
    <row r="22" spans="1:21" ht="14.25">
      <c r="A22" s="16" t="s">
        <v>34</v>
      </c>
      <c r="B22" s="16" t="s">
        <v>28</v>
      </c>
      <c r="C22" s="62">
        <v>105</v>
      </c>
      <c r="D22" s="48">
        <v>157.5</v>
      </c>
      <c r="E22" s="47">
        <f t="shared" si="0"/>
        <v>0.5</v>
      </c>
      <c r="F22" s="43">
        <f t="shared" si="1"/>
        <v>144.9</v>
      </c>
      <c r="G22" s="42">
        <f t="shared" si="2"/>
        <v>0.38000000000000006</v>
      </c>
      <c r="H22" s="62">
        <v>105</v>
      </c>
      <c r="I22" s="58">
        <f>H22*1.38</f>
        <v>144.89999999999998</v>
      </c>
      <c r="J22" s="42">
        <v>0.38</v>
      </c>
      <c r="K22" s="13"/>
      <c r="L22" s="16" t="s">
        <v>34</v>
      </c>
      <c r="M22" s="16" t="s">
        <v>28</v>
      </c>
      <c r="N22" s="72">
        <v>102.49</v>
      </c>
      <c r="O22" s="74">
        <v>155.78</v>
      </c>
      <c r="P22" s="50">
        <f t="shared" si="3"/>
        <v>0.5199531661625525</v>
      </c>
      <c r="Q22" s="75"/>
      <c r="R22" s="49"/>
      <c r="S22" s="49"/>
      <c r="T22" s="49"/>
      <c r="U22" s="42"/>
    </row>
    <row r="23" spans="1:21" ht="14.25">
      <c r="A23" s="16" t="s">
        <v>34</v>
      </c>
      <c r="B23" s="16" t="s">
        <v>29</v>
      </c>
      <c r="C23" s="62">
        <v>210</v>
      </c>
      <c r="D23" s="48">
        <v>315</v>
      </c>
      <c r="E23" s="47">
        <f t="shared" si="0"/>
        <v>0.5</v>
      </c>
      <c r="F23" s="43">
        <f t="shared" si="1"/>
        <v>289.8</v>
      </c>
      <c r="G23" s="42">
        <f t="shared" si="2"/>
        <v>0.38000000000000006</v>
      </c>
      <c r="H23" s="62">
        <v>210</v>
      </c>
      <c r="I23" s="58">
        <f>H23*1.38</f>
        <v>289.79999999999995</v>
      </c>
      <c r="J23" s="42">
        <v>0.38</v>
      </c>
      <c r="K23" s="13"/>
      <c r="L23" s="16" t="s">
        <v>34</v>
      </c>
      <c r="M23" s="16" t="s">
        <v>29</v>
      </c>
      <c r="N23" s="72">
        <v>204.98</v>
      </c>
      <c r="O23" s="74">
        <v>311.57</v>
      </c>
      <c r="P23" s="50">
        <f t="shared" si="3"/>
        <v>0.5200019514098937</v>
      </c>
      <c r="Q23" s="75"/>
      <c r="R23" s="49"/>
      <c r="S23" s="49"/>
      <c r="T23" s="49"/>
      <c r="U23" s="42"/>
    </row>
    <row r="24" spans="1:21" ht="14.25">
      <c r="A24" s="16" t="s">
        <v>34</v>
      </c>
      <c r="B24" s="16" t="s">
        <v>65</v>
      </c>
      <c r="C24" s="62">
        <v>52.5</v>
      </c>
      <c r="D24" s="48">
        <v>78.75</v>
      </c>
      <c r="E24" s="47">
        <f t="shared" si="0"/>
        <v>0.5</v>
      </c>
      <c r="F24" s="43">
        <f t="shared" si="1"/>
        <v>72.45</v>
      </c>
      <c r="G24" s="42">
        <f t="shared" si="2"/>
        <v>0.38000000000000006</v>
      </c>
      <c r="H24" s="62">
        <v>52.5</v>
      </c>
      <c r="I24" s="58">
        <f>H24*1.38</f>
        <v>72.44999999999999</v>
      </c>
      <c r="J24" s="42">
        <v>0.38</v>
      </c>
      <c r="K24" s="13"/>
      <c r="L24" s="16" t="s">
        <v>34</v>
      </c>
      <c r="M24" s="16" t="s">
        <v>33</v>
      </c>
      <c r="N24" s="72">
        <v>27.33</v>
      </c>
      <c r="O24" s="74">
        <v>41.54</v>
      </c>
      <c r="P24" s="50">
        <f t="shared" si="3"/>
        <v>0.5199414562751555</v>
      </c>
      <c r="Q24" s="75"/>
      <c r="R24" s="49"/>
      <c r="S24" s="49"/>
      <c r="T24" s="49"/>
      <c r="U24" s="42"/>
    </row>
    <row r="25" spans="1:21" s="15" customFormat="1" ht="14.25">
      <c r="A25" s="16" t="s">
        <v>34</v>
      </c>
      <c r="B25" s="16" t="s">
        <v>68</v>
      </c>
      <c r="C25" s="62" t="s">
        <v>70</v>
      </c>
      <c r="D25" s="48" t="s">
        <v>70</v>
      </c>
      <c r="E25" s="47" t="s">
        <v>70</v>
      </c>
      <c r="F25" s="44" t="s">
        <v>70</v>
      </c>
      <c r="G25" s="35" t="s">
        <v>70</v>
      </c>
      <c r="H25" s="62" t="s">
        <v>70</v>
      </c>
      <c r="I25" s="58" t="s">
        <v>70</v>
      </c>
      <c r="J25" s="35"/>
      <c r="K25" s="13"/>
      <c r="L25" s="16" t="s">
        <v>34</v>
      </c>
      <c r="M25" s="16" t="s">
        <v>69</v>
      </c>
      <c r="N25" s="72">
        <v>204.98</v>
      </c>
      <c r="O25" s="74">
        <v>311.57</v>
      </c>
      <c r="P25" s="50">
        <f t="shared" si="3"/>
        <v>0.5200019514098937</v>
      </c>
      <c r="Q25" s="75"/>
      <c r="R25" s="49"/>
      <c r="S25" s="49"/>
      <c r="T25" s="49"/>
      <c r="U25" s="35"/>
    </row>
    <row r="26" spans="1:21" ht="14.25">
      <c r="A26" s="16" t="s">
        <v>35</v>
      </c>
      <c r="B26" s="16" t="s">
        <v>33</v>
      </c>
      <c r="C26" s="62">
        <v>14</v>
      </c>
      <c r="D26" s="48">
        <v>21</v>
      </c>
      <c r="E26" s="47">
        <f t="shared" si="0"/>
        <v>0.5</v>
      </c>
      <c r="F26" s="43">
        <f t="shared" si="1"/>
        <v>19.32</v>
      </c>
      <c r="G26" s="42">
        <f t="shared" si="2"/>
        <v>0.38</v>
      </c>
      <c r="H26" s="62">
        <v>14</v>
      </c>
      <c r="I26" s="58">
        <f>H26*1.38</f>
        <v>19.32</v>
      </c>
      <c r="J26" s="42">
        <v>0.38</v>
      </c>
      <c r="K26" s="13"/>
      <c r="L26" s="16" t="s">
        <v>35</v>
      </c>
      <c r="M26" s="16" t="s">
        <v>33</v>
      </c>
      <c r="N26" s="72">
        <v>11.17</v>
      </c>
      <c r="O26" s="73">
        <v>15.41</v>
      </c>
      <c r="P26" s="46">
        <f t="shared" si="3"/>
        <v>0.37958818263205013</v>
      </c>
      <c r="Q26" s="74">
        <v>15.08</v>
      </c>
      <c r="R26" s="42">
        <f t="shared" si="4"/>
        <v>0.3500447627573859</v>
      </c>
      <c r="S26" s="68">
        <v>11.17</v>
      </c>
      <c r="T26" s="66">
        <f>S26*1.35</f>
        <v>15.079500000000001</v>
      </c>
      <c r="U26" s="42">
        <v>0.35</v>
      </c>
    </row>
    <row r="27" spans="1:21" s="15" customFormat="1" ht="14.25">
      <c r="A27" s="16" t="s">
        <v>35</v>
      </c>
      <c r="B27" s="16" t="s">
        <v>68</v>
      </c>
      <c r="C27" s="62" t="s">
        <v>70</v>
      </c>
      <c r="D27" s="48" t="s">
        <v>70</v>
      </c>
      <c r="E27" s="47" t="s">
        <v>70</v>
      </c>
      <c r="F27" s="44" t="s">
        <v>70</v>
      </c>
      <c r="G27" s="35" t="s">
        <v>70</v>
      </c>
      <c r="H27" s="62" t="s">
        <v>70</v>
      </c>
      <c r="I27" s="65" t="s">
        <v>70</v>
      </c>
      <c r="J27" s="35"/>
      <c r="K27" s="13"/>
      <c r="L27" s="16" t="s">
        <v>35</v>
      </c>
      <c r="M27" s="16" t="s">
        <v>69</v>
      </c>
      <c r="N27" s="72">
        <v>11.17</v>
      </c>
      <c r="O27" s="73">
        <v>15.36</v>
      </c>
      <c r="P27" s="46">
        <f>(O27-N27)/N27</f>
        <v>0.3751119068934646</v>
      </c>
      <c r="Q27" s="74">
        <v>15.08</v>
      </c>
      <c r="R27" s="42">
        <f t="shared" si="4"/>
        <v>0.3500447627573859</v>
      </c>
      <c r="S27" s="68">
        <v>11.17</v>
      </c>
      <c r="T27" s="67">
        <f>S27*1.35</f>
        <v>15.079500000000001</v>
      </c>
      <c r="U27" s="35">
        <v>0.35</v>
      </c>
    </row>
    <row r="29" spans="3:21" s="15" customFormat="1" ht="84" customHeight="1">
      <c r="C29" s="59"/>
      <c r="D29" s="34"/>
      <c r="E29" s="34"/>
      <c r="F29" s="34"/>
      <c r="G29" s="34"/>
      <c r="H29" s="59"/>
      <c r="I29" s="59"/>
      <c r="J29" s="34"/>
      <c r="L29" s="33" t="s">
        <v>67</v>
      </c>
      <c r="M29" s="86" t="s">
        <v>71</v>
      </c>
      <c r="N29" s="87"/>
      <c r="O29" s="87"/>
      <c r="P29" s="87"/>
      <c r="Q29" s="87"/>
      <c r="R29" s="87"/>
      <c r="S29" s="34"/>
      <c r="T29" s="34"/>
      <c r="U29" s="34"/>
    </row>
    <row r="31" spans="1:18" ht="28.5">
      <c r="A31" s="18" t="s">
        <v>16</v>
      </c>
      <c r="B31" s="88">
        <v>10</v>
      </c>
      <c r="C31" s="88"/>
      <c r="D31" s="88"/>
      <c r="E31" s="88"/>
      <c r="F31" s="88"/>
      <c r="G31" s="88"/>
      <c r="H31" s="63"/>
      <c r="I31" s="63"/>
      <c r="J31" s="56"/>
      <c r="L31" s="18" t="s">
        <v>16</v>
      </c>
      <c r="M31" s="90">
        <v>25</v>
      </c>
      <c r="N31" s="91"/>
      <c r="O31" s="91"/>
      <c r="P31" s="91"/>
      <c r="Q31" s="91"/>
      <c r="R31" s="92"/>
    </row>
    <row r="32" spans="1:18" ht="132" customHeight="1">
      <c r="A32" s="10" t="s">
        <v>17</v>
      </c>
      <c r="B32" s="89" t="s">
        <v>42</v>
      </c>
      <c r="C32" s="89"/>
      <c r="D32" s="89"/>
      <c r="E32" s="89"/>
      <c r="F32" s="89"/>
      <c r="G32" s="89"/>
      <c r="H32" s="64"/>
      <c r="I32" s="64"/>
      <c r="J32" s="57"/>
      <c r="L32" s="10" t="s">
        <v>17</v>
      </c>
      <c r="M32" s="93" t="s">
        <v>66</v>
      </c>
      <c r="N32" s="93"/>
      <c r="O32" s="93"/>
      <c r="P32" s="93"/>
      <c r="Q32" s="93"/>
      <c r="R32" s="93"/>
    </row>
  </sheetData>
  <sheetProtection/>
  <mergeCells count="13">
    <mergeCell ref="B31:G31"/>
    <mergeCell ref="B32:G32"/>
    <mergeCell ref="M31:R31"/>
    <mergeCell ref="M32:R32"/>
    <mergeCell ref="H7:J7"/>
    <mergeCell ref="A5:G5"/>
    <mergeCell ref="O7:P7"/>
    <mergeCell ref="Q7:R7"/>
    <mergeCell ref="D7:E7"/>
    <mergeCell ref="F7:G7"/>
    <mergeCell ref="S7:U7"/>
    <mergeCell ref="L5:U5"/>
    <mergeCell ref="M29:R29"/>
  </mergeCells>
  <printOptions horizontalCentered="1"/>
  <pageMargins left="0.25" right="0.25" top="0.75" bottom="0.75" header="0.3" footer="0.3"/>
  <pageSetup horizontalDpi="600" verticalDpi="600" orientation="portrait" scale="86" r:id="rId1"/>
</worksheet>
</file>

<file path=xl/worksheets/sheet3.xml><?xml version="1.0" encoding="utf-8"?>
<worksheet xmlns="http://schemas.openxmlformats.org/spreadsheetml/2006/main" xmlns:r="http://schemas.openxmlformats.org/officeDocument/2006/relationships">
  <dimension ref="A1:P9"/>
  <sheetViews>
    <sheetView zoomScalePageLayoutView="0" workbookViewId="0" topLeftCell="A1">
      <selection activeCell="C10" sqref="C10"/>
    </sheetView>
  </sheetViews>
  <sheetFormatPr defaultColWidth="9.140625" defaultRowHeight="15"/>
  <cols>
    <col min="1" max="1" width="25.7109375" style="0" bestFit="1" customWidth="1"/>
    <col min="2" max="2" width="46.00390625" style="0" customWidth="1"/>
    <col min="3" max="3" width="16.140625" style="0" bestFit="1" customWidth="1"/>
    <col min="4" max="4" width="16.140625" style="15" customWidth="1"/>
    <col min="5" max="5" width="10.57421875" style="0" bestFit="1" customWidth="1"/>
  </cols>
  <sheetData>
    <row r="1" spans="1:16" s="15" customFormat="1" ht="14.25">
      <c r="A1" s="77" t="s">
        <v>50</v>
      </c>
      <c r="B1" s="77"/>
      <c r="C1" s="77"/>
      <c r="D1" s="77"/>
      <c r="E1" s="77"/>
      <c r="F1" s="45"/>
      <c r="G1" s="45"/>
      <c r="H1" s="45"/>
      <c r="I1" s="45"/>
      <c r="J1" s="45"/>
      <c r="K1" s="45"/>
      <c r="L1" s="45"/>
      <c r="M1" s="45"/>
      <c r="N1" s="45"/>
      <c r="O1" s="45"/>
      <c r="P1" s="45"/>
    </row>
    <row r="2" spans="1:16" s="15" customFormat="1" ht="14.25">
      <c r="A2" s="77" t="s">
        <v>49</v>
      </c>
      <c r="B2" s="77"/>
      <c r="C2" s="77"/>
      <c r="D2" s="77"/>
      <c r="E2" s="77"/>
      <c r="F2" s="45"/>
      <c r="G2" s="45"/>
      <c r="H2" s="45"/>
      <c r="I2" s="45"/>
      <c r="J2" s="45"/>
      <c r="K2" s="45"/>
      <c r="L2" s="45"/>
      <c r="M2" s="45"/>
      <c r="N2" s="45"/>
      <c r="O2" s="45"/>
      <c r="P2" s="45"/>
    </row>
    <row r="3" spans="1:16" s="15" customFormat="1" ht="14.25">
      <c r="A3" s="97" t="s">
        <v>78</v>
      </c>
      <c r="B3" s="97"/>
      <c r="C3" s="97"/>
      <c r="D3" s="97"/>
      <c r="E3" s="97"/>
      <c r="F3" s="45"/>
      <c r="G3" s="45"/>
      <c r="H3" s="45"/>
      <c r="I3" s="45"/>
      <c r="J3" s="45"/>
      <c r="K3" s="45"/>
      <c r="L3" s="45"/>
      <c r="M3" s="45"/>
      <c r="N3" s="45"/>
      <c r="O3" s="45"/>
      <c r="P3" s="45"/>
    </row>
    <row r="5" spans="1:5" ht="30" customHeight="1">
      <c r="A5" s="96" t="s">
        <v>84</v>
      </c>
      <c r="B5" s="96"/>
      <c r="C5" s="96"/>
      <c r="D5" s="96"/>
      <c r="E5" s="96"/>
    </row>
    <row r="7" spans="1:5" s="52" customFormat="1" ht="14.25">
      <c r="A7" s="98" t="s">
        <v>75</v>
      </c>
      <c r="B7" s="98" t="s">
        <v>76</v>
      </c>
      <c r="C7" s="98" t="s">
        <v>77</v>
      </c>
      <c r="D7" s="98"/>
      <c r="E7" s="99" t="s">
        <v>82</v>
      </c>
    </row>
    <row r="8" spans="1:5" ht="14.25">
      <c r="A8" s="98"/>
      <c r="B8" s="98"/>
      <c r="C8" s="36" t="s">
        <v>79</v>
      </c>
      <c r="D8" s="36" t="s">
        <v>80</v>
      </c>
      <c r="E8" s="98"/>
    </row>
    <row r="9" spans="1:5" ht="86.25">
      <c r="A9" s="16" t="s">
        <v>81</v>
      </c>
      <c r="B9" s="4" t="s">
        <v>83</v>
      </c>
      <c r="C9" s="53">
        <v>110</v>
      </c>
      <c r="D9" s="53">
        <v>41</v>
      </c>
      <c r="E9" s="54">
        <v>0.35</v>
      </c>
    </row>
  </sheetData>
  <sheetProtection/>
  <mergeCells count="8">
    <mergeCell ref="A5:E5"/>
    <mergeCell ref="A3:E3"/>
    <mergeCell ref="A2:E2"/>
    <mergeCell ref="A1:E1"/>
    <mergeCell ref="C7:D7"/>
    <mergeCell ref="E7:E8"/>
    <mergeCell ref="A7:A8"/>
    <mergeCell ref="B7:B8"/>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courtney.mccarty</dc:creator>
  <cp:keywords/>
  <dc:description/>
  <cp:lastModifiedBy>Day, Sarah (OMB)</cp:lastModifiedBy>
  <cp:lastPrinted>2016-08-10T13:24:37Z</cp:lastPrinted>
  <dcterms:created xsi:type="dcterms:W3CDTF">2010-10-22T15:23:43Z</dcterms:created>
  <dcterms:modified xsi:type="dcterms:W3CDTF">2019-07-15T18:18:39Z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