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tabRatio="786" activeTab="0"/>
  </bookViews>
  <sheets>
    <sheet name="Award" sheetId="1" r:id="rId1"/>
  </sheets>
  <definedNames>
    <definedName name="_xlnm.Print_Titles" localSheetId="0">'Award'!$1:$3</definedName>
  </definedNames>
  <calcPr fullCalcOnLoad="1"/>
</workbook>
</file>

<file path=xl/sharedStrings.xml><?xml version="1.0" encoding="utf-8"?>
<sst xmlns="http://schemas.openxmlformats.org/spreadsheetml/2006/main" count="579" uniqueCount="295">
  <si>
    <t>SPECIFICATIONS</t>
  </si>
  <si>
    <t>PROD. CODE</t>
  </si>
  <si>
    <t>UNIT PRICE</t>
  </si>
  <si>
    <t>GREENVIEW</t>
  </si>
  <si>
    <t>PERDUE</t>
  </si>
  <si>
    <t>10#</t>
  </si>
  <si>
    <t>6/5#</t>
  </si>
  <si>
    <t>2/10#</t>
  </si>
  <si>
    <t>2/5#</t>
  </si>
  <si>
    <t>4/5#</t>
  </si>
  <si>
    <t>HAM</t>
  </si>
  <si>
    <t>BONGARD</t>
  </si>
  <si>
    <t>OASIS</t>
  </si>
  <si>
    <t>30#</t>
  </si>
  <si>
    <t>4/10#</t>
  </si>
  <si>
    <t>HEARTLAND</t>
  </si>
  <si>
    <t>BEEF INTERNATIONAL</t>
  </si>
  <si>
    <t>2/8#</t>
  </si>
  <si>
    <t>8/3#</t>
  </si>
  <si>
    <t>KESSLER</t>
  </si>
  <si>
    <t>LEE/COOKS</t>
  </si>
  <si>
    <t>SYS IMP</t>
  </si>
  <si>
    <t>BUONO VITA</t>
  </si>
  <si>
    <t>ADVANCE</t>
  </si>
  <si>
    <t>HATFIELD</t>
  </si>
  <si>
    <t>31#</t>
  </si>
  <si>
    <t>GRANT</t>
  </si>
  <si>
    <t>2/10-14#</t>
  </si>
  <si>
    <t>DAKOTA</t>
  </si>
  <si>
    <t>3/15#</t>
  </si>
  <si>
    <t>BERKS</t>
  </si>
  <si>
    <t>2/6#</t>
  </si>
  <si>
    <t>MICHIGAN TURKEY</t>
  </si>
  <si>
    <t>12#</t>
  </si>
  <si>
    <t>3/5#</t>
  </si>
  <si>
    <t>GEORGES</t>
  </si>
  <si>
    <t>SYS CLS/Pilgrims Pride</t>
  </si>
  <si>
    <t>TYSON</t>
  </si>
  <si>
    <t>SWEET G</t>
  </si>
  <si>
    <t>19#</t>
  </si>
  <si>
    <t>4/3#</t>
  </si>
  <si>
    <t>HONEYBROOK</t>
  </si>
  <si>
    <t>3/12#</t>
  </si>
  <si>
    <t>LAUBSCHER</t>
  </si>
  <si>
    <t>NATIONAL</t>
  </si>
  <si>
    <t>FISHERY</t>
  </si>
  <si>
    <t>MIDSHIP</t>
  </si>
  <si>
    <t>12/2.5#</t>
  </si>
  <si>
    <t>ITEM#</t>
  </si>
  <si>
    <t>BEEF</t>
  </si>
  <si>
    <t>VEAL</t>
  </si>
  <si>
    <t>PORK</t>
  </si>
  <si>
    <t>BREAKFAST MEALS</t>
  </si>
  <si>
    <t>TURKEY</t>
  </si>
  <si>
    <t>SAUSAGE</t>
  </si>
  <si>
    <t>LUNCHMEAT</t>
  </si>
  <si>
    <t>CHICKEN</t>
  </si>
  <si>
    <t>BUTTER/MARGARINE</t>
  </si>
  <si>
    <t>EGG/EGG PRODUCTS</t>
  </si>
  <si>
    <t>CHEESE</t>
  </si>
  <si>
    <t>FISH - SEAFOOD</t>
  </si>
  <si>
    <t>DHSS PRICING</t>
  </si>
  <si>
    <t>3/10#</t>
  </si>
  <si>
    <t>KNAUSS</t>
  </si>
  <si>
    <t>NO BID</t>
  </si>
  <si>
    <t>2/5 lb</t>
  </si>
  <si>
    <t>Maid Rite</t>
  </si>
  <si>
    <t>lb</t>
  </si>
  <si>
    <t>10 lb</t>
  </si>
  <si>
    <t>4/5 lb</t>
  </si>
  <si>
    <t>40/4 oz</t>
  </si>
  <si>
    <t>2/5# avg</t>
  </si>
  <si>
    <t>BHB-NPM/Briggs</t>
  </si>
  <si>
    <t>5.90/lb</t>
  </si>
  <si>
    <t>SYS CLS/Maid Rite</t>
  </si>
  <si>
    <t>SYS IMP/Advance</t>
  </si>
  <si>
    <t>10 lb-.5 oz</t>
  </si>
  <si>
    <t>Chef Ital/Maid Rite</t>
  </si>
  <si>
    <t>Casasol/John Soules</t>
  </si>
  <si>
    <t>30/6 oz</t>
  </si>
  <si>
    <t>Quantum</t>
  </si>
  <si>
    <t>3/5-8# avg</t>
  </si>
  <si>
    <t>BBRL/Nat Del</t>
  </si>
  <si>
    <t>4.10/lb</t>
  </si>
  <si>
    <t>Hormel</t>
  </si>
  <si>
    <t>Arezzio/Advance</t>
  </si>
  <si>
    <t>53/3 oz</t>
  </si>
  <si>
    <t>Hatfield</t>
  </si>
  <si>
    <t>2/10 lb</t>
  </si>
  <si>
    <t>Farmland</t>
  </si>
  <si>
    <t>BBRL/Tyson</t>
  </si>
  <si>
    <t>2.31/lb</t>
  </si>
  <si>
    <t>2/7 lb</t>
  </si>
  <si>
    <t>Berks</t>
  </si>
  <si>
    <t xml:space="preserve">2.50/lb     </t>
  </si>
  <si>
    <t>2/6 lb</t>
  </si>
  <si>
    <t>3.33/lb</t>
  </si>
  <si>
    <t>10#-1.5 oz</t>
  </si>
  <si>
    <t>Armour</t>
  </si>
  <si>
    <t>10/2 lb</t>
  </si>
  <si>
    <t>Greensboro</t>
  </si>
  <si>
    <t>15 lb</t>
  </si>
  <si>
    <t xml:space="preserve"> </t>
  </si>
  <si>
    <t>Perdue</t>
  </si>
  <si>
    <t>48/4 oz</t>
  </si>
  <si>
    <t>Sys Cls/Leon's</t>
  </si>
  <si>
    <t>3/6-8 lb</t>
  </si>
  <si>
    <t>Arezzio/Fiorucci</t>
  </si>
  <si>
    <t xml:space="preserve">2.92/lb   </t>
  </si>
  <si>
    <t>2/9-11 lb</t>
  </si>
  <si>
    <t xml:space="preserve">1.57/lb     </t>
  </si>
  <si>
    <t>Tyson</t>
  </si>
  <si>
    <t>SYS CLS/Tyson</t>
  </si>
  <si>
    <t>48/4.89 oz</t>
  </si>
  <si>
    <t>50/3.25 oz</t>
  </si>
  <si>
    <t>8/1.5 lb</t>
  </si>
  <si>
    <t>BBRLIMP/Kickapoo</t>
  </si>
  <si>
    <t>42 lb avg</t>
  </si>
  <si>
    <t xml:space="preserve">2.76/lb      </t>
  </si>
  <si>
    <t xml:space="preserve">10 lb </t>
  </si>
  <si>
    <t>Maloney</t>
  </si>
  <si>
    <t>PortPrm</t>
  </si>
  <si>
    <t>10# - 4 oz</t>
  </si>
  <si>
    <t>Samband/Icelandic</t>
  </si>
  <si>
    <t>Packer/Trans Global</t>
  </si>
  <si>
    <t>Neptune</t>
  </si>
  <si>
    <t>7/1 lb</t>
  </si>
  <si>
    <t>PortBty</t>
  </si>
  <si>
    <t>3PCS/CS</t>
  </si>
  <si>
    <t>LBS</t>
  </si>
  <si>
    <t>5/10#</t>
  </si>
  <si>
    <t>6/6#</t>
  </si>
  <si>
    <t>160/3</t>
  </si>
  <si>
    <t>MAIDRITE</t>
  </si>
  <si>
    <t>MORNINGSTAR FARM</t>
  </si>
  <si>
    <t>160/3OZ</t>
  </si>
  <si>
    <t>10/1#</t>
  </si>
  <si>
    <t>300/CS</t>
  </si>
  <si>
    <t>BUTTERBALL</t>
  </si>
  <si>
    <t>CAROLINA</t>
  </si>
  <si>
    <t>105/3CS</t>
  </si>
  <si>
    <t>GOLD KIST</t>
  </si>
  <si>
    <t>SILVER</t>
  </si>
  <si>
    <t>28.5#</t>
  </si>
  <si>
    <t>SHIPON</t>
  </si>
  <si>
    <t>900/CS 10#</t>
  </si>
  <si>
    <t>DEB-EL</t>
  </si>
  <si>
    <t>SOMMERMAID</t>
  </si>
  <si>
    <t>KATIES</t>
  </si>
  <si>
    <t>REAL DEAL</t>
  </si>
  <si>
    <t>KARETAS</t>
  </si>
  <si>
    <t>SYSCO</t>
  </si>
  <si>
    <t>NO AWARD</t>
  </si>
  <si>
    <t>CASE/PACK
SIZE</t>
  </si>
  <si>
    <t>BRAND/PACKER
NAME</t>
  </si>
  <si>
    <t>UOM</t>
  </si>
  <si>
    <t>AWARDED
VENDOR</t>
  </si>
  <si>
    <t>CONTRACT
QUANT.</t>
  </si>
  <si>
    <t>4.65/lb
46.50/cs</t>
  </si>
  <si>
    <t>1.57/lb
15.70/cs</t>
  </si>
  <si>
    <t>5.34/lb
53.40/cs</t>
  </si>
  <si>
    <t>1.84/lb
18.40/cs</t>
  </si>
  <si>
    <t>5.49/lb
61.76/cs</t>
  </si>
  <si>
    <t>2.72/lb
27.20/cs</t>
  </si>
  <si>
    <t>2.55/lb
25.50/cs</t>
  </si>
  <si>
    <t>3.57/lb
35.70/cs</t>
  </si>
  <si>
    <t>1.95/lb
19.50/cs</t>
  </si>
  <si>
    <t>2.42/lb
48.40/cs</t>
  </si>
  <si>
    <t>2.40/lb
24.00/cs</t>
  </si>
  <si>
    <t>2.13/lb
21.30/cs</t>
  </si>
  <si>
    <t>1.56/lb
31.20/cs</t>
  </si>
  <si>
    <t>3.13/lb
46.95/cs</t>
  </si>
  <si>
    <t>1.26/lb
12.60/cs</t>
  </si>
  <si>
    <t>2.16/lb
25.92/cs</t>
  </si>
  <si>
    <t>1.63/lb
43.52/cs</t>
  </si>
  <si>
    <t>5.27/lb
53.49/cs</t>
  </si>
  <si>
    <t>2.97/lb
29.70/cs</t>
  </si>
  <si>
    <t>2.57/lb
25.70/cs</t>
  </si>
  <si>
    <t>4.52/lb
54.24/cs</t>
  </si>
  <si>
    <t>4.03/lb
40.30/cs</t>
  </si>
  <si>
    <t>2.47/lb
24.70/cs</t>
  </si>
  <si>
    <t>4.96/lb
99.20/cs</t>
  </si>
  <si>
    <t>6.43/lb
64.30/cs</t>
  </si>
  <si>
    <t>6.20/lb
43.40/cs</t>
  </si>
  <si>
    <t>2.64/lb
31.68/cs</t>
  </si>
  <si>
    <t>5.09/lb
50.90/cs</t>
  </si>
  <si>
    <r>
      <t xml:space="preserve">TOP (INSIDE ROUND) - </t>
    </r>
    <r>
      <rPr>
        <sz val="10"/>
        <rFont val="Calibri"/>
        <family val="2"/>
      </rPr>
      <t>EQUAL TO USDA SELECT OR HIGHER. FROZEN ONLY. NO RUMP OR SHANK. IND. WRAPPED IN POLYETHELENE BAGS, SOCKINETTE, OR SEALED CARTONS. SURFACE FAT NOT TO EXCEED 1/2"</t>
    </r>
  </si>
  <si>
    <r>
      <t xml:space="preserve">CORNED BEEF ROUND - </t>
    </r>
    <r>
      <rPr>
        <sz val="10"/>
        <rFont val="Calibri"/>
        <family val="2"/>
      </rPr>
      <t>EQUAL TO USDA SELECT OR HIGHER IMP#608. BONELESS. EXTERNAL FAT TRIMMED TO 1/2" MAXIMUM ON ANY SURFACE. BRISKET NOT IMMERSED IN BRINE AFTER CURING. IND. WRAPPED IN POLYETHELENE BAGS OR STOCKINETTE.</t>
    </r>
  </si>
  <si>
    <r>
      <t xml:space="preserve">BEEF CUBES (FOR STEWING) - </t>
    </r>
    <r>
      <rPr>
        <sz val="10"/>
        <rFont val="Calibri"/>
        <family val="2"/>
      </rPr>
      <t>EQUAL TO USDA SELECT OR HIGHER. IMP#135A. FROZEN ONLY 3/4" - 1.5" CUBES. FAT TRIMMED LEAN (NOT TO EXCEED 20%), ALL GRISTLE AND CONNECTIVE TISSUE REMOVED, TO BE UNIFORM IN SIZE AND SHAPE. 10 LB. PLOYETHELENE BAGS, CRYOVAC OR SEALED CARTON.</t>
    </r>
  </si>
  <si>
    <r>
      <t xml:space="preserve">CHIPPED BEEF FRIZZLING - </t>
    </r>
    <r>
      <rPr>
        <sz val="10"/>
        <rFont val="Calibri"/>
        <family val="2"/>
      </rPr>
      <t>PACKERS TOP QUALITY. TRIMMED, SLICED THIN AND CURED INSIDE ROUND OF KNUCKLES. FRESH OR FROZEN (SPECIFY WHEN ORDERING) 3-5# BOX.</t>
    </r>
  </si>
  <si>
    <r>
      <t xml:space="preserve">STEAK BEEF CHIPPED 3 OZ. - </t>
    </r>
    <r>
      <rPr>
        <sz val="10"/>
        <rFont val="Calibri"/>
        <family val="2"/>
      </rPr>
      <t xml:space="preserve">NO ADDED SOLUTIONS OR EXTENDERS. 95% LEAN. </t>
    </r>
  </si>
  <si>
    <r>
      <t xml:space="preserve">GROUND BEEF (MUST BE LABELED AS SUCH) - </t>
    </r>
    <r>
      <rPr>
        <sz val="10"/>
        <rFont val="Calibri"/>
        <family val="2"/>
      </rPr>
      <t>IMP#136 (FINAL GRIND TO GO THROUGH 1/8" PLATE). SHALL CONSIST OF FRESH AND/OR FROZEN BEEF, FAT CONTENT TO BE WITHIN 15-20%. NO HEART MEAT OR ESOPHAGUS (WEASAND). SHALL NOT CONTAIN ADDED WATER, BINDERS, OR EXTENDERS. FROZEN ONLY. 10# POLYETHELENE BAGS OR CELLULOSE TUBE. WEIGHT NOT TO EXCEED 50#.</t>
    </r>
  </si>
  <si>
    <r>
      <t xml:space="preserve">GROUND BEEF PATTIES (MUST BE LABELED AS SUCH) 4 OZ. - </t>
    </r>
    <r>
      <rPr>
        <sz val="10"/>
        <rFont val="Calibri"/>
        <family val="2"/>
      </rPr>
      <t xml:space="preserve">IMP#136 (FINAL GROUND TO GO THROUGH 1/8" PLATE). SHALL CONSIST OF FRESH AND/OR FROZEN BEEF, FAT CONTENT TO BE WITHIN 15-20%. NO HEART OR ESOPHAGUS (WEASAND), SHALL NOT CONTAIN ADDED WATER, BINDERS, OR EXTENDERS. FROZEN ONLY. 10# POLYETHELENE BAGS OR CELLULOSE TUBES. </t>
    </r>
  </si>
  <si>
    <r>
      <t xml:space="preserve">BEEF PATTY CHARBROILED 3 OZ. - </t>
    </r>
    <r>
      <rPr>
        <sz val="10"/>
        <rFont val="Calibri"/>
        <family val="2"/>
      </rPr>
      <t>PRE COOKED. 80/3 OZ/CS (15#) OR 53/3 OZ/CS (10#)</t>
    </r>
  </si>
  <si>
    <r>
      <t xml:space="preserve">BEEF RIB PATTY 3 OZ. - </t>
    </r>
    <r>
      <rPr>
        <sz val="10"/>
        <rFont val="Calibri"/>
        <family val="2"/>
      </rPr>
      <t>SHALL CONSIST OF FRESH AND/OR FROZEN BEEF, NO MORE THAN 20% FAT CONTENT. NO HEART MEAT OR ESOPHAGUS (WEASAND). GREEN AND RED PEPPERS (VEGETABLES). MILD SEASONING. SHALL NOT CONTAIN ADDED WATER, BINDERS, OR EXTENDERS. FROZEN ONLY</t>
    </r>
  </si>
  <si>
    <r>
      <t xml:space="preserve">BEEF STRIPS 2 OZ. - </t>
    </r>
    <r>
      <rPr>
        <sz val="10"/>
        <rFont val="Calibri"/>
        <family val="2"/>
      </rPr>
      <t>USDA SELECT OR BETTER. 1/2" X 1/2" X 2". PLAIN WITH NO ADDED SPICES OR FLAVORINGS. FROZEN ONLY. 10# BOX.</t>
    </r>
  </si>
  <si>
    <r>
      <t xml:space="preserve">PEPPER STEAK 4 OZ. - </t>
    </r>
    <r>
      <rPr>
        <sz val="10"/>
        <rFont val="Calibri"/>
        <family val="2"/>
      </rPr>
      <t>SHALL CONSIST OF FRESH AND/OR FROZEN BEEF, NOT MORE THAN 20% FAT CONTENT. SHALL NOT CONTAIN ADDED WATER, BINDERS, OR EXTENDERS. CHOPPED DEHYDRATED RED AND GREEN PEPPERS, MILD SEASONING. FROZEN ONLY. SEPERATED LAYERS IN 5-10# PLOYETHELENE BOX.</t>
    </r>
  </si>
  <si>
    <r>
      <t xml:space="preserve">COUNTRY FRIED STEAK FRITTERS 4 OZ. - </t>
    </r>
    <r>
      <rPr>
        <sz val="10"/>
        <rFont val="Calibri"/>
        <family val="2"/>
      </rPr>
      <t>FROZEN ONLY. 10# CASE.</t>
    </r>
  </si>
  <si>
    <r>
      <t xml:space="preserve">ITALIAN MEATBALLS 1/2 OZ., 1 OZ., 2 OZ., OR 3 OZ. - </t>
    </r>
    <r>
      <rPr>
        <sz val="10"/>
        <rFont val="Calibri"/>
        <family val="2"/>
      </rPr>
      <t>NOT TO EXCEED 35% FAT CONTENT. SEASONED ACCORDING TO FEDERAL REGULATIONS. 10# BOX. (SPECIFY SIZE WHEN ORDERING)</t>
    </r>
  </si>
  <si>
    <r>
      <t xml:space="preserve">ITALIAN MEATBALLS PRE-COOKED - 1/2 OZ., 1 OZ., 2 OZ., OR 3 OZ. - </t>
    </r>
    <r>
      <rPr>
        <sz val="10"/>
        <rFont val="Calibri"/>
        <family val="2"/>
      </rPr>
      <t>FROZEN ONLY 2/5# CASE</t>
    </r>
  </si>
  <si>
    <r>
      <t xml:space="preserve">BEEF DELI STYLE TO ROUND - </t>
    </r>
    <r>
      <rPr>
        <sz val="10"/>
        <rFont val="Calibri"/>
        <family val="2"/>
      </rPr>
      <t>IMP#623. COOKED. SHOULD NOT CONTAIN ADDED WATER, BINDERS, OR EXTENDERS. SEPERATED LAYERS IN A 5-10# BOX.</t>
    </r>
  </si>
  <si>
    <r>
      <t xml:space="preserve">BEEF FAJITA STRIPS - </t>
    </r>
    <r>
      <rPr>
        <sz val="10"/>
        <rFont val="Calibri"/>
        <family val="2"/>
      </rPr>
      <t>PRE-COOKED MARINATED</t>
    </r>
  </si>
  <si>
    <r>
      <t xml:space="preserve">BEEF LIVER 4 OZ. - </t>
    </r>
    <r>
      <rPr>
        <sz val="10"/>
        <rFont val="Calibri"/>
        <family val="2"/>
      </rPr>
      <t>IQF 40# CASE</t>
    </r>
  </si>
  <si>
    <r>
      <t xml:space="preserve">BEEF STEAK RIBEYE 6 OZ. - IQF. </t>
    </r>
    <r>
      <rPr>
        <sz val="10"/>
        <rFont val="Calibri"/>
        <family val="2"/>
      </rPr>
      <t xml:space="preserve">EQUAL TO USDA SELECT OR HIGHER. NO SOLUTIONS OR MARINATING. 30/CASE </t>
    </r>
  </si>
  <si>
    <r>
      <t xml:space="preserve">BEEF BRISKET - </t>
    </r>
    <r>
      <rPr>
        <sz val="10"/>
        <rFont val="Calibri"/>
        <family val="2"/>
      </rPr>
      <t>PULLED WITH SEASONING 2/5LB</t>
    </r>
  </si>
  <si>
    <r>
      <t xml:space="preserve"> GARDEN VEGETABLE PATTY 3.5 OZ. - </t>
    </r>
    <r>
      <rPr>
        <sz val="10"/>
        <rFont val="Calibri"/>
        <family val="2"/>
      </rPr>
      <t xml:space="preserve"> FROZEN ONLY. 48 PER CASE.</t>
    </r>
  </si>
  <si>
    <r>
      <t xml:space="preserve">FRANK-ALL BEEF FOOTLONG - </t>
    </r>
    <r>
      <rPr>
        <sz val="10"/>
        <color indexed="8"/>
        <rFont val="Calibri"/>
        <family val="2"/>
      </rPr>
      <t xml:space="preserve"> 5X1 ALL BEEF, EXTRA LEAN BEEF 5 TO A LB, 12 INCHES - HORMEL OR APPROVED EQUAL</t>
    </r>
  </si>
  <si>
    <r>
      <t xml:space="preserve">GROUND VEAL PATTY UNBREADED  3-4OZ. - </t>
    </r>
    <r>
      <rPr>
        <sz val="10"/>
        <rFont val="Calibri"/>
        <family val="2"/>
      </rPr>
      <t>IMP#1396A. VEAL, BEEF FAT ADDED, NOT TO EXCEED 30% FAT. HYDROLYZED PLANT PROTEIN CAN BE ADDED FOR FLAVORING. FROZEN ONLY. SEPARATE LAYERS IN 5-10# BOX.</t>
    </r>
  </si>
  <si>
    <r>
      <t xml:space="preserve">GROUND VEAL PATTY BREADED 4OZ. - </t>
    </r>
    <r>
      <rPr>
        <sz val="10"/>
        <rFont val="Calibri"/>
        <family val="2"/>
      </rPr>
      <t>IMP#1396A. VEAL, BEEF ADDED NOT TO EXCEED 30% FAT CONTENT. HYDROLYZED PLANT PROTEIN CAN BE ADDED FOR FLAVORING. NOT TO EXCEED 30% OF THE WEIGHT OF THE FINISHED BREADED PRODUCT. FROZEN ONLY. SEPARATE LAYERS IN 5-10# BOX.</t>
    </r>
  </si>
  <si>
    <r>
      <t xml:space="preserve">PORK RIBBED SHAPED PATTY 2 1/2OZ. - </t>
    </r>
    <r>
      <rPr>
        <sz val="10"/>
        <rFont val="Calibri"/>
        <family val="2"/>
      </rPr>
      <t>FULLY COOKED, SEASONING ADDED. GROUND PORK SHAPED LIKE SPARE RIB RACK. 10# BOX.</t>
    </r>
  </si>
  <si>
    <r>
      <t>PORK CHOP BONELESS CENTER CUT 4 OZ. -</t>
    </r>
    <r>
      <rPr>
        <sz val="10"/>
        <rFont val="Calibri"/>
        <family val="2"/>
      </rPr>
      <t>IMP#1412B. NO ADDED SOLUTIONS OR EXTENDER. 40 PER CASE.</t>
    </r>
  </si>
  <si>
    <r>
      <t xml:space="preserve">PORK TENDERLOIN BONELESS TIED - </t>
    </r>
    <r>
      <rPr>
        <sz val="10"/>
        <rFont val="Calibri"/>
        <family val="2"/>
      </rPr>
      <t>IMP 1413A. NO ADDED SOLUTIONS OR EXTENDERS. 10# BOX.</t>
    </r>
  </si>
  <si>
    <r>
      <t xml:space="preserve">GROUND PORK FROZEN - </t>
    </r>
    <r>
      <rPr>
        <sz val="10"/>
        <rFont val="Calibri"/>
        <family val="2"/>
      </rPr>
      <t>IMP#1496. FROM SKINNED AND DEFATTED BONELESS PORK, GROUND TWICE. NOT TO EXCEED 30% FAT CONTENT. NO ADDED WATER, BINDERS, OR EXTENDERS. FROZEN ONLY. 10# POLYETHELENE BAGS.</t>
    </r>
  </si>
  <si>
    <r>
      <t xml:space="preserve">PORK SAUSAGE LINK 8/LB. - </t>
    </r>
    <r>
      <rPr>
        <sz val="10"/>
        <rFont val="Calibri"/>
        <family val="2"/>
      </rPr>
      <t>IMP#802. PREPARED WITH FRESH PORK AND MAY BE SEASONED WITH CONDIMENT SUBSTANCE AS PERMITTED. CONTAINS NOT MORE THAN 50% FAT, WATER CONTENT NOT TO EXCEED 3%. NO VARIETY MEAT. NO BINDERS OR EXTENDERS. FROZEN</t>
    </r>
  </si>
  <si>
    <r>
      <t xml:space="preserve">PORK SAUSAGE PATTY  3OZ. - </t>
    </r>
    <r>
      <rPr>
        <sz val="10"/>
        <rFont val="Calibri"/>
        <family val="2"/>
      </rPr>
      <t>PREPARED WITH FRESH PORK AND MAY BE SEASONED WITH CONDIMENT SUBSTANCES, AS PERMITTED. CONTAINS NOT MORE THAN 50% FAT, WATER NOT TO EXCEED 3%, NO VARIETY MEAT. NO BINDERS OR EXTENDERS. FROZEN. 10#, 53-54 PER CARTON.</t>
    </r>
  </si>
  <si>
    <r>
      <t xml:space="preserve">PORK SAUSAGE PATTY PRE-COOKED 2 OZ. - </t>
    </r>
    <r>
      <rPr>
        <sz val="10"/>
        <rFont val="Calibri"/>
        <family val="2"/>
      </rPr>
      <t>FROZEN ONLY. 10# BOX.</t>
    </r>
  </si>
  <si>
    <r>
      <t xml:space="preserve">PORK SAUSAGE 1# ROLL - </t>
    </r>
    <r>
      <rPr>
        <sz val="10"/>
        <rFont val="Calibri"/>
        <family val="2"/>
      </rPr>
      <t>IMP#802. NO FILLERS OR EXTENDERS. FRESH OR FROZEN.</t>
    </r>
  </si>
  <si>
    <r>
      <t xml:space="preserve">PORK SAUSAGE BULK - </t>
    </r>
    <r>
      <rPr>
        <sz val="10"/>
        <rFont val="Calibri"/>
        <family val="2"/>
      </rPr>
      <t>IMP#802 PREPARED WITH FRESH PORK AND MAY BE SEASONED WITH CONDIMENT SUBSTANCES, AS PERMITTED. CONTAINS NOT MORE THAN 50% FAT, WATER NOT TO EXCEED 3%, NO VARIETY MEAT.10# BAG</t>
    </r>
  </si>
  <si>
    <r>
      <t xml:space="preserve">PORK BBQ PULLED </t>
    </r>
    <r>
      <rPr>
        <sz val="10"/>
        <rFont val="Calibri"/>
        <family val="2"/>
      </rPr>
      <t>- IN SAUCE, COOKED 2/5#</t>
    </r>
  </si>
  <si>
    <r>
      <t xml:space="preserve">PORK CUBES 2" X 2" - </t>
    </r>
    <r>
      <rPr>
        <sz val="10"/>
        <rFont val="Calibri"/>
        <family val="2"/>
      </rPr>
      <t>IMP#824. 10# BOX.</t>
    </r>
  </si>
  <si>
    <r>
      <t xml:space="preserve">HAM FRESH BONELESS 15LB. AVG - </t>
    </r>
    <r>
      <rPr>
        <sz val="10"/>
        <rFont val="Calibri"/>
        <family val="2"/>
      </rPr>
      <t>IMP#402C. SKINNED AND DEFATTED, COMPLETELY BONELESS, ROLLED AND TIED FIRMLY. NO BONES OR SKIN INCLUDED. FAT COVER NOT TO EXCEED 1/2". IND. WRAPPED IN POLYETHELENE BAGS, CRYOVAC, OR SEALED CARTONS.</t>
    </r>
  </si>
  <si>
    <r>
      <t xml:space="preserve">HAM COOKED DOMESTIC - </t>
    </r>
    <r>
      <rPr>
        <sz val="10"/>
        <rFont val="Calibri"/>
        <family val="2"/>
      </rPr>
      <t>WATER ADDED, FRESH ONLY. COOKED, CURED AND BONELESS. DEFATTED WHOLE HAM, NO SPLITS. NOT TO EXCEED 5% GELATIN. ADDED INGREDIENTS NOT TO EXCEED 10% 10-12# NET WEIGHT EACH OR 6 PER CASE.</t>
    </r>
  </si>
  <si>
    <r>
      <t xml:space="preserve">HAM COOKED IMPORTED - </t>
    </r>
    <r>
      <rPr>
        <sz val="10"/>
        <rFont val="Calibri"/>
        <family val="2"/>
      </rPr>
      <t>WATER ADDED, FRESH ONLY. COOKED, CURED AND BONELESS. DEFATTED WHOLE HAM, NOT SPLITS. NOT TO EXCEED 5% GELATIN. ADDED INGREDIENTS NOT TO EXCEED 10%. 10-12# NET WEIGHT EACH OR 6 EPR CASE.</t>
    </r>
  </si>
  <si>
    <r>
      <t xml:space="preserve">HOT HAM CAPPICOLLA - </t>
    </r>
    <r>
      <rPr>
        <sz val="10"/>
        <rFont val="Calibri"/>
        <family val="2"/>
      </rPr>
      <t>NOT MORE THAN 10% WATER ADDED. 95% FAT FREE. 4-5# PIECES. CRYOVAC.</t>
    </r>
  </si>
  <si>
    <r>
      <t xml:space="preserve">HAM PEPPERED - </t>
    </r>
    <r>
      <rPr>
        <sz val="10"/>
        <rFont val="Calibri"/>
        <family val="2"/>
      </rPr>
      <t>IMP#511 10-12#</t>
    </r>
  </si>
  <si>
    <r>
      <t xml:space="preserve">BONELESS SMOKED HAM BRT - </t>
    </r>
    <r>
      <rPr>
        <sz val="10"/>
        <rFont val="Calibri"/>
        <family val="2"/>
      </rPr>
      <t>IMP 511 10-12#</t>
    </r>
  </si>
  <si>
    <r>
      <t xml:space="preserve">BREAKFAST HAM PTTY PRE-COOKED 1.5OZ. - </t>
    </r>
    <r>
      <rPr>
        <sz val="10"/>
        <rFont val="Calibri"/>
        <family val="2"/>
      </rPr>
      <t>FROZEN 10# CASE</t>
    </r>
  </si>
  <si>
    <r>
      <t xml:space="preserve">SCRAPPLE PORK - </t>
    </r>
    <r>
      <rPr>
        <sz val="10"/>
        <rFont val="Calibri"/>
        <family val="2"/>
      </rPr>
      <t>40% MINIMUM MEAT OR MEAT BY-PRODUCTS. FRESH ONLY. 4/2# PIECES PER BOX.</t>
    </r>
  </si>
  <si>
    <r>
      <t xml:space="preserve">SCRAPPLE BEEF - </t>
    </r>
    <r>
      <rPr>
        <sz val="10"/>
        <rFont val="Calibri"/>
        <family val="2"/>
      </rPr>
      <t>40% MINIMUM MEAT OR MEAT BY-PRODUCTS. FROZEN ONLY. 1#PKG. #16# BOX.</t>
    </r>
  </si>
  <si>
    <r>
      <t>BACON #1 QUALITY -</t>
    </r>
    <r>
      <rPr>
        <sz val="10"/>
        <rFont val="Calibri"/>
        <family val="2"/>
      </rPr>
      <t xml:space="preserve"> IMP#539. LAYOUT PACKAGE ONLY. 18-22 SLICES PER LB.</t>
    </r>
  </si>
  <si>
    <r>
      <t xml:space="preserve">TURKEY BACON - </t>
    </r>
    <r>
      <rPr>
        <sz val="10"/>
        <color indexed="8"/>
        <rFont val="Calibri"/>
        <family val="2"/>
      </rPr>
      <t>95%  FAT FREE - 300 SLICES PER CASE NATURAL SMOKED FLAVOR - JENNIE-O OR APPROVED EQUAL</t>
    </r>
  </si>
  <si>
    <r>
      <t xml:space="preserve">TURKEY THIGH BONELESS - </t>
    </r>
    <r>
      <rPr>
        <sz val="10"/>
        <rFont val="Calibri"/>
        <family val="2"/>
      </rPr>
      <t>NOT MECHANICALLY SPERATED TURKEY. NO ADDED SOLUTIONS OR INGREDIENTS. 10# BOX.</t>
    </r>
  </si>
  <si>
    <r>
      <t xml:space="preserve">TURKEY HAM - </t>
    </r>
    <r>
      <rPr>
        <sz val="10"/>
        <rFont val="Calibri"/>
        <family val="2"/>
      </rPr>
      <t>USDA INSPECTED, FRESH TRIMMED TURKEY THIGH MEAT, SMOKED AND FULLY COOKED. NO BINDERS, FILLERS, OR EXTENDERS TO BE ADDED. 7-10# PIECE. 2-4 PIECE PER CARTON.</t>
    </r>
  </si>
  <si>
    <r>
      <t xml:space="preserve">TURKEY ROAST RAW - </t>
    </r>
    <r>
      <rPr>
        <sz val="10"/>
        <rFont val="Calibri"/>
        <family val="2"/>
      </rPr>
      <t>RAW, BONELESS, LIGHT AND DARK MEAT. NO FILLERS, SALT OR SEASONING. FRESH OR FROZEN 6-8# PIECES.</t>
    </r>
  </si>
  <si>
    <r>
      <t xml:space="preserve">TURKEY PURE GROUND - </t>
    </r>
    <r>
      <rPr>
        <sz val="10"/>
        <rFont val="Calibri"/>
        <family val="2"/>
      </rPr>
      <t>SHALL CONSIST OF LIGHT AND DARK MEAT OF FRESH TURKEY ONLY WITHOUT SEASONING. SHALL NOT CONTAIN ADDED WATER, BINDERS, OR EXTENDERS. ALL SKIN, CARTILAGE AND TRIMBLE FATS REMOVED AND EXCLUDED PRIOR TO GRINDING. NO MECHANICALLY SEPERATED TURKEY OR CHIKEN. FROZEN ONLY. 10# POLYETHELENE OR CRYOVAC BAGS.</t>
    </r>
  </si>
  <si>
    <r>
      <t xml:space="preserve">TURKEY BURGER 4 OZ </t>
    </r>
    <r>
      <rPr>
        <sz val="10"/>
        <rFont val="Calibri"/>
        <family val="2"/>
      </rPr>
      <t>- GROUND 40/4OZ PER CASE</t>
    </r>
  </si>
  <si>
    <r>
      <t xml:space="preserve">TURKEY BREAST OVEN ROASTED - </t>
    </r>
    <r>
      <rPr>
        <sz val="10"/>
        <rFont val="Calibri"/>
        <family val="2"/>
      </rPr>
      <t>BONELESS. FROZEN ONLY.</t>
    </r>
  </si>
  <si>
    <r>
      <t xml:space="preserve">GOURMET TURKEY BREAST - </t>
    </r>
    <r>
      <rPr>
        <sz val="10"/>
        <rFont val="Calibri"/>
        <family val="2"/>
      </rPr>
      <t>BROWNED IN HOT VEGETABLE OIL, TRIMMED FAT SKIN AND GRISSLE. NO BINDERS OR EXTENDERS. NATURAL JUICES ONLY. 7-9#</t>
    </r>
  </si>
  <si>
    <r>
      <t xml:space="preserve">DICED TURKEY HAM - </t>
    </r>
    <r>
      <rPr>
        <sz val="10"/>
        <rFont val="Calibri"/>
        <family val="2"/>
      </rPr>
      <t>NO MECHAICALLY SEPERATED TURKEY. 10# BOX.</t>
    </r>
  </si>
  <si>
    <r>
      <t xml:space="preserve">CORN DOG, TURKEY 4 OZ. </t>
    </r>
    <r>
      <rPr>
        <sz val="10"/>
        <rFont val="Calibri"/>
        <family val="2"/>
      </rPr>
      <t>- 48/4OZ PER CASE</t>
    </r>
  </si>
  <si>
    <r>
      <t xml:space="preserve">HOT SAUSAGE ALL BEEF - </t>
    </r>
    <r>
      <rPr>
        <sz val="10"/>
        <rFont val="Calibri"/>
        <family val="2"/>
      </rPr>
      <t>IMP#811. FROZEN</t>
    </r>
  </si>
  <si>
    <r>
      <t xml:space="preserve">ITALIAN SAUSAGE MILD - </t>
    </r>
    <r>
      <rPr>
        <sz val="10"/>
        <rFont val="Calibri"/>
        <family val="2"/>
      </rPr>
      <t>LINK STYLE. PREPARED WITH FRESH PORK. FAT CONTENT NOT TO EXCEED 35%. NO BINDERS OR EXTENDERS. WATER CONTENT NOT TO EXCEED 3%. FRESH OR FROZEN ONLY (TO BE SPECIFIED WHEN ORDERING). 10# BOX.</t>
    </r>
  </si>
  <si>
    <r>
      <t xml:space="preserve">SAUSAGE LINK - </t>
    </r>
    <r>
      <rPr>
        <sz val="10"/>
        <rFont val="Calibri"/>
        <family val="2"/>
      </rPr>
      <t>IMP#817. PREPARED WITH FRESH PORK. SKINLESS NO CASING. FAT CONTENT NOT TO EXCEED 35%. NO BINDERS OR EXTENDERS. WATER CONTENT NOT TO EXCEED 3%. 16 LINK PER LB. #10 BOX.</t>
    </r>
  </si>
  <si>
    <r>
      <t xml:space="preserve">SAUSAGE KIELBASA POLISH 4OZ. LINKS - </t>
    </r>
    <r>
      <rPr>
        <sz val="10"/>
        <rFont val="Calibri"/>
        <family val="2"/>
      </rPr>
      <t xml:space="preserve"> FRESH OR FROZEN. 10# PKG.</t>
    </r>
  </si>
  <si>
    <r>
      <t xml:space="preserve">BOLOGNA ALL BEEF - </t>
    </r>
    <r>
      <rPr>
        <sz val="10"/>
        <rFont val="Calibri"/>
        <family val="2"/>
      </rPr>
      <t>IMP#801. USDA INSPECTED BEEF AND PORK, PROCESSED, SPICED AND BLENDED. 30% MAXIMUM FAT CONTENT, ARTIFICIAL CASING. NO VARIETY MEATS, CEREALS, DRY MILK OR HEART MEAT. NOT TO EXCEED 15% POULTRY. NO MECHANICALLY SEPERATED TURKEY OT CHICKEN. FRESH OR FROZEN (TO BE SPECIFIED WHEN ORDERING). 8-11# PIECE</t>
    </r>
  </si>
  <si>
    <r>
      <t xml:space="preserve">LIVERWURST - </t>
    </r>
    <r>
      <rPr>
        <sz val="10"/>
        <rFont val="Calibri"/>
        <family val="2"/>
      </rPr>
      <t>IMP#803. FRESH 3/6# ROLL PER CASE</t>
    </r>
  </si>
  <si>
    <r>
      <t xml:space="preserve">FRANKFURTERS ALL BEEF - </t>
    </r>
    <r>
      <rPr>
        <sz val="10"/>
        <rFont val="Calibri"/>
        <family val="2"/>
      </rPr>
      <t>IMP#804. SKNILESS BEEF, WATER, CORN SYRUP SOLIDS, SALT, SEASONING, SPICES, SODIUM ERYTHROBATE AND SODIUM NITRATE. FRESH OR FROZEN. 8-10/LB. 6 OR 10# BOX</t>
    </r>
  </si>
  <si>
    <r>
      <t xml:space="preserve">GENOA SALAMI - </t>
    </r>
    <r>
      <rPr>
        <sz val="10"/>
        <rFont val="Calibri"/>
        <family val="2"/>
      </rPr>
      <t>IMP#804. FROM INSPECTED BEEF, PORK, AND PORK HEARTS. 15% MAXIMUM POULTRY ADDED. SPICED, PROCESSED AND BLENDED. 30% MASIMUM FAT CONTENT. NO CEREAL , SOYA, EXTENDERS, OR DRY MILK ADDED. NO ADDED POULTRY. FRESH OR FROZEN. 7-9# PIECE</t>
    </r>
  </si>
  <si>
    <r>
      <t xml:space="preserve">SALAMI COOKED - </t>
    </r>
    <r>
      <rPr>
        <sz val="10"/>
        <rFont val="Calibri"/>
        <family val="2"/>
      </rPr>
      <t>IMP#804. FROM INSPECTED BEEF, PORK, AND PORK HEARTS. 15% MAXIMUM POULTRY ADDED. SPICED, PROCESSED AND BLENDED. 30% MASIMUM FAT CONTENT. NO CEREAL , SOYA, EXTENDERS, OR DRY MILK ADDED. NO ADDED POULTRY. FRESH OR FROZEN. 7-9# PIECE</t>
    </r>
  </si>
  <si>
    <r>
      <t xml:space="preserve">DELI CHICKEN MEAT - </t>
    </r>
    <r>
      <rPr>
        <sz val="10"/>
        <rFont val="Calibri"/>
        <family val="2"/>
      </rPr>
      <t>FULLY COOKED. PULLED NATURALLY PROPORATION. NO MECHANICALLY SEPERATED CHICKEN.</t>
    </r>
  </si>
  <si>
    <r>
      <t xml:space="preserve">HEALTHY CHOICE DELI MEAT - </t>
    </r>
    <r>
      <rPr>
        <sz val="10"/>
        <rFont val="Calibri"/>
        <family val="2"/>
      </rPr>
      <t>BREAST. PREMIUM QUALITY. FULLY COOKED. FAT FREE.</t>
    </r>
  </si>
  <si>
    <r>
      <t xml:space="preserve">CHICKEN BREAST SPLIT 4OZ. - </t>
    </r>
    <r>
      <rPr>
        <sz val="10"/>
        <rFont val="Calibri"/>
        <family val="2"/>
      </rPr>
      <t xml:space="preserve">USDA GRADE A. BONELESS, SKINLESS TRIMMED, SPLIT NOT QUARTERED. IQF. SPECIFY SIZE WHEN ORDERING. 15-20#/BAG - 2 BAGS PER CASE </t>
    </r>
  </si>
  <si>
    <r>
      <t xml:space="preserve">CHICKEN BREAST SPLIT 6 OZ. - </t>
    </r>
    <r>
      <rPr>
        <sz val="10"/>
        <rFont val="Calibri"/>
        <family val="2"/>
      </rPr>
      <t>USDA GRADE A. BONELESS, SKINLESS, TRIMMED AND SPLIT. IQF. 15-20#/BAG - 2 BAGS PER CASE.</t>
    </r>
  </si>
  <si>
    <r>
      <t xml:space="preserve">CHICKEN PATTY BREADED 3 OZ. - </t>
    </r>
    <r>
      <rPr>
        <sz val="10"/>
        <rFont val="Calibri"/>
        <family val="2"/>
      </rPr>
      <t>WHITE MEAT ONLY. FULLY COOKED. FROZEN</t>
    </r>
  </si>
  <si>
    <r>
      <t xml:space="preserve">CHICKEN BREAST NUGGETS - </t>
    </r>
    <r>
      <rPr>
        <sz val="10"/>
        <rFont val="Calibri"/>
        <family val="2"/>
      </rPr>
      <t>BATTERED. FROZEN</t>
    </r>
  </si>
  <si>
    <r>
      <t xml:space="preserve">WHOLE CHICKEN LEGS NO BACK 6-7OZ. - </t>
    </r>
    <r>
      <rPr>
        <sz val="10"/>
        <rFont val="Calibri"/>
        <family val="2"/>
      </rPr>
      <t>GRADE A. IQF.</t>
    </r>
  </si>
  <si>
    <r>
      <t xml:space="preserve">CHICKEN TENDERLOINS - </t>
    </r>
    <r>
      <rPr>
        <sz val="10"/>
        <rFont val="Calibri"/>
        <family val="2"/>
      </rPr>
      <t>MUST BE BAKEABLE ONLY</t>
    </r>
  </si>
  <si>
    <r>
      <t xml:space="preserve">CHICKEN STRIPS FAJITA - </t>
    </r>
    <r>
      <rPr>
        <sz val="10"/>
        <rFont val="Calibri"/>
        <family val="2"/>
      </rPr>
      <t>MARINATED. PRE-COOKED.</t>
    </r>
  </si>
  <si>
    <r>
      <t xml:space="preserve">CHICKEN PIECES BREADED - </t>
    </r>
    <r>
      <rPr>
        <sz val="10"/>
        <rFont val="Calibri"/>
        <family val="2"/>
      </rPr>
      <t>FULLY COOKED CHICKEN FRYER PIECES. BAKEABLE ONLY. OVEN READY.</t>
    </r>
  </si>
  <si>
    <r>
      <t xml:space="preserve">CHICKEN DICED - </t>
    </r>
    <r>
      <rPr>
        <sz val="10"/>
        <rFont val="Calibri"/>
        <family val="2"/>
      </rPr>
      <t>WHITE MEAT ONLY. COOKED AND UNMARINATED. NO BONES OR CARTILAGE. 1/2" PIECES. 10# BOX.</t>
    </r>
  </si>
  <si>
    <r>
      <t xml:space="preserve">CHICKEN STEAK 3 OZ. - </t>
    </r>
    <r>
      <rPr>
        <sz val="10"/>
        <rFont val="Calibri"/>
        <family val="2"/>
      </rPr>
      <t>PHILLY STYLE MARINATED CHICKEN BREAST (MARINATING WILL CONTAIN SALT). BREAKAWAY STYLE THINLY SLICED FROM USDA MEAT. 64/PKG. 12# BOX.</t>
    </r>
  </si>
  <si>
    <r>
      <t xml:space="preserve">CHICKEN BREAST HALF - </t>
    </r>
    <r>
      <rPr>
        <sz val="10"/>
        <rFont val="Calibri"/>
        <family val="2"/>
      </rPr>
      <t>GRADE A. FROZEN. 21# CASE</t>
    </r>
  </si>
  <si>
    <r>
      <t xml:space="preserve">CHICKEN BREAST MESQUITE - </t>
    </r>
    <r>
      <rPr>
        <sz val="10"/>
        <rFont val="Calibri"/>
        <family val="2"/>
      </rPr>
      <t>GRILLED. FROZEN. 10# CASE</t>
    </r>
  </si>
  <si>
    <r>
      <t xml:space="preserve">SOUTHWESTERN CHICKEN STRIPS - </t>
    </r>
    <r>
      <rPr>
        <sz val="10"/>
        <rFont val="Calibri"/>
        <family val="2"/>
      </rPr>
      <t>WHITE MEAT ONLY. SEASONED.</t>
    </r>
  </si>
  <si>
    <r>
      <t xml:space="preserve">CHICKEN CROQUETTE 1 1/2 -2OZ. - </t>
    </r>
    <r>
      <rPr>
        <sz val="10"/>
        <rFont val="Calibri"/>
        <family val="2"/>
      </rPr>
      <t>BREADED CHICKEN PIECES. FROZEN</t>
    </r>
  </si>
  <si>
    <r>
      <t xml:space="preserve">OLEO - </t>
    </r>
    <r>
      <rPr>
        <sz val="10"/>
        <rFont val="Calibri"/>
        <family val="2"/>
      </rPr>
      <t>US GRADE A. FORTIFIED, ALL VEGETABLE. LOW SALT. 12# PER CASE</t>
    </r>
  </si>
  <si>
    <r>
      <t xml:space="preserve">MARGARINE SALTED - </t>
    </r>
    <r>
      <rPr>
        <sz val="10"/>
        <rFont val="Calibri"/>
        <family val="2"/>
      </rPr>
      <t>NO ANIMAL FAT. MUST CONTAIN 80% REFINED FOOD FAT, VEGETABLE OILS, SOYBEAN, COTTONSEED, CORN AND PEANUT. 17-18% SKIM MILK. 30/1#/CASE</t>
    </r>
  </si>
  <si>
    <r>
      <t xml:space="preserve">MARGARINE UNSALTED - </t>
    </r>
    <r>
      <rPr>
        <sz val="10"/>
        <rFont val="Calibri"/>
        <family val="2"/>
      </rPr>
      <t>MUST CONTAIN 80% REFINED FOOD FAT, VEGETABLE OILS, SOYBEAN, COTTONSEED, CORN AND PEANUT. 17-18% SKIM MILK. 30/1#/CASE</t>
    </r>
  </si>
  <si>
    <r>
      <t xml:space="preserve">MARGARINE WHIPPED - </t>
    </r>
    <r>
      <rPr>
        <sz val="10"/>
        <rFont val="Calibri"/>
        <family val="2"/>
      </rPr>
      <t>COUNTRY CROCK. 900 SERV/CASE. 5G EACH OR 10# CASE.</t>
    </r>
  </si>
  <si>
    <r>
      <t xml:space="preserve">BUTTER SALTED - </t>
    </r>
    <r>
      <rPr>
        <sz val="10"/>
        <rFont val="Calibri"/>
        <family val="2"/>
      </rPr>
      <t>MUST CONTAIN LESS THAN 70% MILK FAT. 36/1# CASE</t>
    </r>
  </si>
  <si>
    <r>
      <t xml:space="preserve">EGGS LIQUID - </t>
    </r>
    <r>
      <rPr>
        <sz val="10"/>
        <rFont val="Calibri"/>
        <family val="2"/>
      </rPr>
      <t>USDA INSPECTED, PASTEURIZED. WHOLE GUARANTEED SALMONELLA FREE. NOT MORE THAN 0.5% MOM-SODIUM PHOPHATE ADDED TO PRESERVE COLOR. NO MILK PRODUCTS. LIQUID EGGS ONLY. FROZEN ONLY. CONTAINER SEALED AND WAXED. 5# EACH.6 CONTAINERS PER CASE.</t>
    </r>
  </si>
  <si>
    <r>
      <t xml:space="preserve">EGGS MEDIUM - </t>
    </r>
    <r>
      <rPr>
        <sz val="10"/>
        <rFont val="Calibri"/>
        <family val="2"/>
      </rPr>
      <t>US GRADE A. 60% GRADE AA. NET WEIGHT: 40# PER 30 DOZ/CS OR #22 PER 15 DOZ/CS</t>
    </r>
  </si>
  <si>
    <r>
      <t xml:space="preserve">EGGS LARGE - </t>
    </r>
    <r>
      <rPr>
        <sz val="10"/>
        <rFont val="Calibri"/>
        <family val="2"/>
      </rPr>
      <t>US GRADE A. 60% GRADE AA. NET WEIGHT: 40# PER 30 DOZ/CS OR #22 PER 15 DOZ/CS</t>
    </r>
  </si>
  <si>
    <r>
      <t xml:space="preserve">CHEESE AMERICAN YELLOW LOAF - </t>
    </r>
    <r>
      <rPr>
        <sz val="10"/>
        <rFont val="Calibri"/>
        <family val="2"/>
      </rPr>
      <t>PROCESSED. FRESH 5# LOAF.</t>
    </r>
  </si>
  <si>
    <r>
      <t xml:space="preserve">CHEESE AMERICA WHITE SLICED - </t>
    </r>
    <r>
      <rPr>
        <sz val="10"/>
        <rFont val="Calibri"/>
        <family val="2"/>
      </rPr>
      <t>160 COUNT</t>
    </r>
  </si>
  <si>
    <r>
      <t xml:space="preserve">CHEESE AMERICA YELLOW SLICED - </t>
    </r>
    <r>
      <rPr>
        <sz val="10"/>
        <rFont val="Calibri"/>
        <family val="2"/>
      </rPr>
      <t>160 COUNT</t>
    </r>
  </si>
  <si>
    <r>
      <t xml:space="preserve">CHEESE PROVOLONE BULK - </t>
    </r>
    <r>
      <rPr>
        <sz val="10"/>
        <rFont val="Calibri"/>
        <family val="2"/>
      </rPr>
      <t>RINDLESS. FRESH ONLY. 10-12#</t>
    </r>
  </si>
  <si>
    <r>
      <t xml:space="preserve">CHEESE SWISS SLICED - </t>
    </r>
    <r>
      <rPr>
        <sz val="10"/>
        <rFont val="Calibri"/>
        <family val="2"/>
      </rPr>
      <t>9/1.5#</t>
    </r>
  </si>
  <si>
    <r>
      <t xml:space="preserve">CHEESE MOZZARELLA SHREDDED - </t>
    </r>
    <r>
      <rPr>
        <sz val="10"/>
        <rFont val="Calibri"/>
        <family val="2"/>
      </rPr>
      <t>50% WHOLE ILK, 50% SKIM MILK. 10% PROVOLONE CHEESE, 5% ROMANO CHEESE, 5% PARMESAN CHEESE.</t>
    </r>
  </si>
  <si>
    <r>
      <t xml:space="preserve">CHEESE CHEDDAR BLOCK - </t>
    </r>
    <r>
      <rPr>
        <sz val="10"/>
        <rFont val="Calibri"/>
        <family val="2"/>
      </rPr>
      <t>YELLOW 40# BLOCK</t>
    </r>
  </si>
  <si>
    <r>
      <t xml:space="preserve">CHEDDAR CHEESE SHREDDED - </t>
    </r>
    <r>
      <rPr>
        <sz val="10"/>
        <rFont val="Calibri"/>
        <family val="2"/>
      </rPr>
      <t>YELLOW</t>
    </r>
  </si>
  <si>
    <r>
      <t xml:space="preserve">FISH STICKS BREADED  1OZ. - </t>
    </r>
    <r>
      <rPr>
        <sz val="10"/>
        <rFont val="Calibri"/>
        <family val="2"/>
      </rPr>
      <t>USDA INSPECTED. GRADE A AND MUST BE LABELED SO OR CERTIFICATE. PRE-COOKED. MINCED NOT ACCEPTABLE. SPECIFY SPECIES AT TIME OF BIDDING (POLLOCK, COD, HADDOCK, WHITING). FROZEN ONLY. 6-10# BOX.</t>
    </r>
  </si>
  <si>
    <r>
      <t xml:space="preserve">FISH FILET FLOUNDER 4 OZ. - </t>
    </r>
    <r>
      <rPr>
        <sz val="10"/>
        <rFont val="Calibri"/>
        <family val="2"/>
      </rPr>
      <t>USDA INSPECTED. GRADE A AND MUST BE LABELED SO OR CERTIFICATE. UNBREADED. NOT COOKED. NATURAL FILET, MINCED NOT ACCEPTABLE. WHITE SKIN ONLY. FROZEN ONLY. 24-40/CASE.</t>
    </r>
  </si>
  <si>
    <r>
      <t xml:space="preserve">FISH COD LEMON PEPPER 4.5OZ. - </t>
    </r>
    <r>
      <rPr>
        <sz val="10"/>
        <rFont val="Calibri"/>
        <family val="2"/>
      </rPr>
      <t>FROZEN ONLY. 10#</t>
    </r>
  </si>
  <si>
    <r>
      <t xml:space="preserve">BATTER DIPPED FISH 2-4OZ. - </t>
    </r>
    <r>
      <rPr>
        <sz val="10"/>
        <rFont val="Calibri"/>
        <family val="2"/>
      </rPr>
      <t>USDA INSPECTED. GRADE A AND MUST BE LABELED SO OR CERIFICATE. SELECTED WHITING FILETS, WATER, CORN FLOUR, BLEACHED WHEAT FLOUR, SALT LEAVENING, (SODIUM BICARBONATE, SODIUM ALUMINUM PHOSPHATE) WHEY DEXTROSE, CELLULOSE GUM, YEAST, NATURAL FLAVORINGS, SPICES, SOYBEAN OIL, FRIED IN PARTIALLY HYDROGENATED SOYBEAN OIL. OVEN READY, MUST BE BAKEABLE. FROZEN ONLY. 4 1/2#/BOX. 6 BOX/CS. 17#</t>
    </r>
  </si>
  <si>
    <r>
      <t xml:space="preserve">FISH NUGGETS .875 OZ. - </t>
    </r>
    <r>
      <rPr>
        <sz val="10"/>
        <rFont val="Calibri"/>
        <family val="2"/>
      </rPr>
      <t>GRADE A PACKER. COD, WHITING SHAPED INTO NUGGETS. OVEN READY. FROZEN. CHILD NUTRITION LABEL. 10# BOX.</t>
    </r>
  </si>
  <si>
    <r>
      <t xml:space="preserve">FISH POLLOCK 4 OZ. - </t>
    </r>
    <r>
      <rPr>
        <sz val="10"/>
        <rFont val="Calibri"/>
        <family val="2"/>
      </rPr>
      <t>FORMED, NON-BREADED. MINCED NOT ACCEPTABLE. FROZEN</t>
    </r>
  </si>
  <si>
    <r>
      <t xml:space="preserve">FISH POLLOCK OVEN CRUNCH 4 OZ. - </t>
    </r>
    <r>
      <rPr>
        <sz val="10"/>
        <rFont val="Calibri"/>
        <family val="2"/>
      </rPr>
      <t>PRE-COOKED, SQUARE, BREADED. FROZEN. 10 #</t>
    </r>
  </si>
  <si>
    <r>
      <t xml:space="preserve">FISH TALAPIA FILET 3-5OZ. </t>
    </r>
    <r>
      <rPr>
        <sz val="10"/>
        <rFont val="Calibri"/>
        <family val="2"/>
      </rPr>
      <t>- PRE-COOKED, NON-BREADED, IQF, 10#</t>
    </r>
  </si>
  <si>
    <r>
      <t xml:space="preserve">SHRIMP WHT P&amp;D RAW TAIL OFF - </t>
    </r>
    <r>
      <rPr>
        <sz val="10"/>
        <rFont val="Calibri"/>
        <family val="2"/>
      </rPr>
      <t>FROZEN. 71-90 CT. 4/2.5#/CS</t>
    </r>
  </si>
  <si>
    <r>
      <t xml:space="preserve">SHRIMP PIECES FOR SALAD - </t>
    </r>
    <r>
      <rPr>
        <sz val="10"/>
        <rFont val="Calibri"/>
        <family val="2"/>
      </rPr>
      <t>US OR FOREIGN. TITI MEAT. PEELED AND DEVEINED. FROZEN ONLY. 3-5# BLOCK</t>
    </r>
  </si>
  <si>
    <r>
      <t xml:space="preserve">SHRIMP </t>
    </r>
    <r>
      <rPr>
        <sz val="10"/>
        <rFont val="Calibri"/>
        <family val="2"/>
      </rPr>
      <t>- BREADED, CHICKEN FRIED 7/1# CASE</t>
    </r>
  </si>
  <si>
    <r>
      <t xml:space="preserve">IMITATION CRAB MEAT - </t>
    </r>
    <r>
      <rPr>
        <sz val="10"/>
        <rFont val="Calibri"/>
        <family val="2"/>
      </rPr>
      <t>USDA INSPECTED. SALAD STYLE OR FLAKED IMITATION. BLENDED POLLOCK WITH SNOW CRAB MEAT AND CRAB FLAVORING. MUST NOT CONTAIN MSG. READY CUT PIECES. FROZEN. 6/5# OR 21/2# BAG. 30# CASE.</t>
    </r>
  </si>
  <si>
    <r>
      <t xml:space="preserve">FRESH CLAM STRIPS - </t>
    </r>
    <r>
      <rPr>
        <sz val="10"/>
        <rFont val="Calibri"/>
        <family val="2"/>
      </rPr>
      <t>NORTH ATLANTIC SURF CLAMS. SLICED, BREADED AND BLANCHED. FROZEN ONLY. 6# BULK PACK</t>
    </r>
  </si>
  <si>
    <r>
      <rPr>
        <b/>
        <sz val="10"/>
        <color indexed="8"/>
        <rFont val="Calibri"/>
        <family val="2"/>
      </rPr>
      <t xml:space="preserve">FISH FILLET FLOUNDER - </t>
    </r>
    <r>
      <rPr>
        <sz val="10"/>
        <color indexed="8"/>
        <rFont val="Calibri"/>
        <family val="2"/>
      </rPr>
      <t>6 OZ. USDA INSPECTED, GRADE A AND MUST BE LABELED SO OR CERTIFICATE. UNBREADED NOT COOKED. NATUREAL FILLET. MINCED NOT ACCEPTABLE. WHITE SKIN ONLY. FROZEN ONLY.</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</si>
</sst>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1"/>
      <color theme="1"/>
      <name val="Calibri"/>
      <family val="2"/>
    </font>
    <font>
      <sz val="11"/>
      <color indexed="8"/>
      <name val="Calibri"/>
      <family val="2"/>
    </font>
    <font>
      <sz val="10"/>
      <color indexed="8"/>
      <name val="Calibri"/>
      <family val="2"/>
    </font>
    <font>
      <sz val="10"/>
      <name val="Arial"/>
      <family val="2"/>
    </font>
    <font>
      <sz val="10"/>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sz val="10"/>
      <color indexed="10"/>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0"/>
      <color rgb="FFFF0000"/>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34997999668121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4">
    <xf numFmtId="0" fontId="0" fillId="0" borderId="0" xfId="0" applyFont="1" applyAlignment="1">
      <alignment/>
    </xf>
    <xf numFmtId="0" fontId="22" fillId="0" borderId="10" xfId="0" applyFont="1" applyBorder="1" applyAlignment="1">
      <alignment horizontal="center"/>
    </xf>
    <xf numFmtId="0" fontId="22" fillId="33" borderId="10" xfId="0" applyFont="1" applyFill="1" applyBorder="1" applyAlignment="1">
      <alignment horizontal="center"/>
    </xf>
    <xf numFmtId="0" fontId="22" fillId="0" borderId="10" xfId="0" applyFont="1" applyFill="1" applyBorder="1" applyAlignment="1">
      <alignment horizontal="center"/>
    </xf>
    <xf numFmtId="0" fontId="41" fillId="0" borderId="10" xfId="0" applyFont="1" applyBorder="1" applyAlignment="1">
      <alignment horizontal="center"/>
    </xf>
    <xf numFmtId="0" fontId="42" fillId="0" borderId="10" xfId="0" applyFont="1" applyBorder="1" applyAlignment="1">
      <alignment horizontal="center"/>
    </xf>
    <xf numFmtId="0" fontId="41" fillId="0" borderId="0" xfId="0" applyFont="1" applyAlignment="1">
      <alignment horizontal="center"/>
    </xf>
    <xf numFmtId="0" fontId="2" fillId="0" borderId="10" xfId="0" applyFont="1" applyBorder="1" applyAlignment="1">
      <alignment horizontal="center"/>
    </xf>
    <xf numFmtId="0" fontId="42" fillId="0" borderId="10" xfId="0" applyFont="1" applyBorder="1" applyAlignment="1">
      <alignment vertical="top"/>
    </xf>
    <xf numFmtId="0" fontId="41" fillId="0" borderId="0" xfId="0" applyFont="1" applyAlignment="1">
      <alignment/>
    </xf>
    <xf numFmtId="0" fontId="42" fillId="0" borderId="11" xfId="0" applyFont="1" applyBorder="1" applyAlignment="1">
      <alignment horizontal="center"/>
    </xf>
    <xf numFmtId="0" fontId="41" fillId="0" borderId="0" xfId="0" applyFont="1" applyAlignment="1">
      <alignment vertical="top" wrapText="1"/>
    </xf>
    <xf numFmtId="0" fontId="42" fillId="0" borderId="10" xfId="0" applyFont="1" applyBorder="1" applyAlignment="1">
      <alignment horizontal="center" wrapText="1"/>
    </xf>
    <xf numFmtId="0" fontId="22" fillId="0" borderId="10" xfId="0" applyFont="1" applyBorder="1" applyAlignment="1">
      <alignment vertical="top" wrapText="1"/>
    </xf>
    <xf numFmtId="0" fontId="22" fillId="33" borderId="10" xfId="0" applyFont="1" applyFill="1" applyBorder="1" applyAlignment="1">
      <alignment vertical="top" wrapText="1"/>
    </xf>
    <xf numFmtId="0" fontId="22" fillId="0" borderId="10" xfId="0" applyFont="1" applyFill="1" applyBorder="1" applyAlignment="1">
      <alignment vertical="top" wrapText="1"/>
    </xf>
    <xf numFmtId="0" fontId="42" fillId="0" borderId="10" xfId="0" applyFont="1" applyBorder="1" applyAlignment="1">
      <alignment vertical="top" wrapText="1"/>
    </xf>
    <xf numFmtId="0" fontId="22" fillId="0" borderId="10" xfId="0" applyFont="1" applyFill="1" applyBorder="1" applyAlignment="1">
      <alignment wrapText="1"/>
    </xf>
    <xf numFmtId="0" fontId="22" fillId="0" borderId="10" xfId="0" applyFont="1" applyBorder="1" applyAlignment="1">
      <alignment wrapText="1"/>
    </xf>
    <xf numFmtId="0" fontId="2" fillId="0" borderId="10" xfId="0" applyFont="1" applyBorder="1" applyAlignment="1">
      <alignment vertical="top" wrapText="1"/>
    </xf>
    <xf numFmtId="0" fontId="42" fillId="0" borderId="0" xfId="0" applyFont="1" applyAlignment="1">
      <alignment vertical="top"/>
    </xf>
    <xf numFmtId="0" fontId="41" fillId="0" borderId="11" xfId="0" applyFont="1" applyFill="1" applyBorder="1" applyAlignment="1">
      <alignment horizontal="center"/>
    </xf>
    <xf numFmtId="0" fontId="41" fillId="0" borderId="10" xfId="0" applyFont="1" applyBorder="1" applyAlignment="1" quotePrefix="1">
      <alignment horizontal="center"/>
    </xf>
    <xf numFmtId="0" fontId="42" fillId="0" borderId="0" xfId="0" applyFont="1" applyAlignment="1">
      <alignment/>
    </xf>
    <xf numFmtId="0" fontId="41" fillId="0" borderId="10" xfId="0" applyFont="1" applyFill="1" applyBorder="1" applyAlignment="1">
      <alignment horizontal="center"/>
    </xf>
    <xf numFmtId="0" fontId="2" fillId="0" borderId="10" xfId="0" applyFont="1" applyBorder="1" applyAlignment="1">
      <alignment horizontal="center"/>
    </xf>
    <xf numFmtId="0" fontId="43" fillId="0" borderId="10" xfId="0" applyFont="1" applyBorder="1" applyAlignment="1">
      <alignment horizontal="center"/>
    </xf>
    <xf numFmtId="0" fontId="2" fillId="0" borderId="10" xfId="0" applyFont="1" applyBorder="1" applyAlignment="1">
      <alignment/>
    </xf>
    <xf numFmtId="0" fontId="43" fillId="0" borderId="10" xfId="0" applyFont="1" applyBorder="1" applyAlignment="1">
      <alignment/>
    </xf>
    <xf numFmtId="2" fontId="41" fillId="0" borderId="0" xfId="0" applyNumberFormat="1" applyFont="1" applyAlignment="1">
      <alignment/>
    </xf>
    <xf numFmtId="2" fontId="42" fillId="0" borderId="10" xfId="0" applyNumberFormat="1" applyFont="1" applyBorder="1" applyAlignment="1">
      <alignment horizontal="center"/>
    </xf>
    <xf numFmtId="2" fontId="2" fillId="0" borderId="10" xfId="0" applyNumberFormat="1" applyFont="1" applyBorder="1" applyAlignment="1">
      <alignment horizontal="center"/>
    </xf>
    <xf numFmtId="2" fontId="41" fillId="0" borderId="10" xfId="0" applyNumberFormat="1" applyFont="1" applyBorder="1" applyAlignment="1">
      <alignment horizontal="center"/>
    </xf>
    <xf numFmtId="2" fontId="41" fillId="0" borderId="10" xfId="0" applyNumberFormat="1" applyFont="1" applyBorder="1" applyAlignment="1">
      <alignment horizontal="center" wrapText="1"/>
    </xf>
    <xf numFmtId="2" fontId="41" fillId="0" borderId="11" xfId="0" applyNumberFormat="1" applyFont="1" applyFill="1" applyBorder="1" applyAlignment="1">
      <alignment horizontal="center" wrapText="1"/>
    </xf>
    <xf numFmtId="2" fontId="41" fillId="0" borderId="10" xfId="0" applyNumberFormat="1" applyFont="1" applyBorder="1" applyAlignment="1" quotePrefix="1">
      <alignment horizontal="center"/>
    </xf>
    <xf numFmtId="2" fontId="2" fillId="0" borderId="10" xfId="0" applyNumberFormat="1" applyFont="1" applyBorder="1" applyAlignment="1">
      <alignment/>
    </xf>
    <xf numFmtId="2" fontId="41" fillId="0" borderId="10" xfId="0" applyNumberFormat="1" applyFont="1" applyFill="1" applyBorder="1" applyAlignment="1">
      <alignment horizontal="center" wrapText="1"/>
    </xf>
    <xf numFmtId="0" fontId="22" fillId="34" borderId="12" xfId="0" applyFont="1" applyFill="1" applyBorder="1" applyAlignment="1">
      <alignment horizontal="left" vertical="top"/>
    </xf>
    <xf numFmtId="0" fontId="22" fillId="34" borderId="13" xfId="0" applyFont="1" applyFill="1" applyBorder="1" applyAlignment="1">
      <alignment horizontal="left" vertical="top"/>
    </xf>
    <xf numFmtId="0" fontId="22" fillId="35" borderId="12" xfId="0" applyFont="1" applyFill="1" applyBorder="1" applyAlignment="1">
      <alignment horizontal="left" vertical="top"/>
    </xf>
    <xf numFmtId="0" fontId="22" fillId="35" borderId="13" xfId="0" applyFont="1" applyFill="1" applyBorder="1" applyAlignment="1">
      <alignment horizontal="left" vertical="top"/>
    </xf>
    <xf numFmtId="0" fontId="44" fillId="0" borderId="0" xfId="0" applyFont="1" applyAlignment="1">
      <alignment horizontal="center"/>
    </xf>
    <xf numFmtId="0" fontId="22" fillId="34" borderId="14" xfId="0" applyFont="1" applyFill="1" applyBorder="1" applyAlignment="1">
      <alignment horizontal="lef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9" xfId="55"/>
    <cellStyle name="Normal 2" xfId="56"/>
    <cellStyle name="Normal 3" xfId="57"/>
    <cellStyle name="Normal 5" xfId="58"/>
    <cellStyle name="Normal 6"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25"/>
  <sheetViews>
    <sheetView tabSelected="1" zoomScalePageLayoutView="0" workbookViewId="0" topLeftCell="A1">
      <selection activeCell="A1" sqref="A1:I1"/>
    </sheetView>
  </sheetViews>
  <sheetFormatPr defaultColWidth="9.140625" defaultRowHeight="15"/>
  <cols>
    <col min="1" max="1" width="6.57421875" style="20" customWidth="1"/>
    <col min="2" max="2" width="60.7109375" style="11" customWidth="1"/>
    <col min="3" max="3" width="9.421875" style="9" bestFit="1" customWidth="1"/>
    <col min="4" max="4" width="16.140625" style="23" customWidth="1"/>
    <col min="5" max="5" width="10.00390625" style="9" bestFit="1" customWidth="1"/>
    <col min="6" max="6" width="20.8515625" style="9" bestFit="1" customWidth="1"/>
    <col min="7" max="7" width="5.00390625" style="9" bestFit="1" customWidth="1"/>
    <col min="8" max="8" width="10.57421875" style="9" bestFit="1" customWidth="1"/>
    <col min="9" max="9" width="9.7109375" style="29" bestFit="1" customWidth="1"/>
    <col min="10" max="16384" width="9.140625" style="9" customWidth="1"/>
  </cols>
  <sheetData>
    <row r="1" spans="1:9" ht="15.75">
      <c r="A1" s="42" t="s">
        <v>61</v>
      </c>
      <c r="B1" s="42"/>
      <c r="C1" s="42"/>
      <c r="D1" s="42"/>
      <c r="E1" s="42"/>
      <c r="F1" s="42"/>
      <c r="G1" s="42"/>
      <c r="H1" s="42"/>
      <c r="I1" s="42"/>
    </row>
    <row r="3" spans="1:9" s="6" customFormat="1" ht="25.5">
      <c r="A3" s="5" t="s">
        <v>48</v>
      </c>
      <c r="B3" s="12" t="s">
        <v>0</v>
      </c>
      <c r="C3" s="12" t="s">
        <v>157</v>
      </c>
      <c r="D3" s="12" t="s">
        <v>156</v>
      </c>
      <c r="E3" s="12" t="s">
        <v>153</v>
      </c>
      <c r="F3" s="12" t="s">
        <v>154</v>
      </c>
      <c r="G3" s="5" t="s">
        <v>155</v>
      </c>
      <c r="H3" s="5" t="s">
        <v>1</v>
      </c>
      <c r="I3" s="30" t="s">
        <v>2</v>
      </c>
    </row>
    <row r="4" spans="1:9" ht="12.75">
      <c r="A4" s="43" t="s">
        <v>49</v>
      </c>
      <c r="B4" s="38"/>
      <c r="C4" s="38"/>
      <c r="D4" s="38"/>
      <c r="E4" s="38"/>
      <c r="F4" s="38"/>
      <c r="G4" s="38"/>
      <c r="H4" s="38"/>
      <c r="I4" s="39"/>
    </row>
    <row r="5" spans="1:9" ht="38.25">
      <c r="A5" s="8">
        <v>1</v>
      </c>
      <c r="B5" s="13" t="s">
        <v>186</v>
      </c>
      <c r="C5" s="1">
        <f>300+240+750</f>
        <v>1290</v>
      </c>
      <c r="D5" s="1" t="s">
        <v>150</v>
      </c>
      <c r="E5" s="25" t="s">
        <v>128</v>
      </c>
      <c r="F5" s="25" t="s">
        <v>15</v>
      </c>
      <c r="G5" s="25" t="s">
        <v>129</v>
      </c>
      <c r="H5" s="25">
        <v>115500</v>
      </c>
      <c r="I5" s="31">
        <v>2.34</v>
      </c>
    </row>
    <row r="6" spans="1:9" ht="51">
      <c r="A6" s="8">
        <v>2</v>
      </c>
      <c r="B6" s="13" t="s">
        <v>187</v>
      </c>
      <c r="C6" s="1"/>
      <c r="D6" s="1" t="s">
        <v>150</v>
      </c>
      <c r="E6" s="25" t="s">
        <v>17</v>
      </c>
      <c r="F6" s="25" t="s">
        <v>16</v>
      </c>
      <c r="G6" s="25" t="s">
        <v>129</v>
      </c>
      <c r="H6" s="25">
        <v>370153</v>
      </c>
      <c r="I6" s="31">
        <v>2.65</v>
      </c>
    </row>
    <row r="7" spans="1:9" ht="54" customHeight="1">
      <c r="A7" s="8">
        <v>3</v>
      </c>
      <c r="B7" s="13" t="s">
        <v>188</v>
      </c>
      <c r="C7" s="1">
        <f>100+200</f>
        <v>300</v>
      </c>
      <c r="D7" s="1" t="s">
        <v>150</v>
      </c>
      <c r="E7" s="25" t="s">
        <v>130</v>
      </c>
      <c r="F7" s="25" t="s">
        <v>3</v>
      </c>
      <c r="G7" s="25" t="s">
        <v>129</v>
      </c>
      <c r="H7" s="25">
        <v>370153</v>
      </c>
      <c r="I7" s="31">
        <v>2.89</v>
      </c>
    </row>
    <row r="8" spans="1:9" ht="38.25">
      <c r="A8" s="8">
        <v>4</v>
      </c>
      <c r="B8" s="13" t="s">
        <v>189</v>
      </c>
      <c r="C8" s="1">
        <v>24</v>
      </c>
      <c r="D8" s="1" t="s">
        <v>150</v>
      </c>
      <c r="E8" s="25" t="s">
        <v>18</v>
      </c>
      <c r="F8" s="25" t="s">
        <v>63</v>
      </c>
      <c r="G8" s="25" t="s">
        <v>129</v>
      </c>
      <c r="H8" s="25">
        <v>370128</v>
      </c>
      <c r="I8" s="31">
        <v>7.76</v>
      </c>
    </row>
    <row r="9" spans="1:9" ht="16.5" customHeight="1">
      <c r="A9" s="8">
        <v>5</v>
      </c>
      <c r="B9" s="14" t="s">
        <v>190</v>
      </c>
      <c r="C9" s="1">
        <f>60+160+72</f>
        <v>292</v>
      </c>
      <c r="D9" s="1" t="s">
        <v>150</v>
      </c>
      <c r="E9" s="25" t="s">
        <v>131</v>
      </c>
      <c r="F9" s="25" t="s">
        <v>19</v>
      </c>
      <c r="G9" s="25" t="s">
        <v>129</v>
      </c>
      <c r="H9" s="25">
        <v>3704443</v>
      </c>
      <c r="I9" s="31">
        <v>2.74</v>
      </c>
    </row>
    <row r="10" spans="1:9" ht="76.5">
      <c r="A10" s="8">
        <v>6</v>
      </c>
      <c r="B10" s="13" t="s">
        <v>191</v>
      </c>
      <c r="C10" s="1">
        <f>480+1500+1240</f>
        <v>3220</v>
      </c>
      <c r="D10" s="1" t="s">
        <v>150</v>
      </c>
      <c r="E10" s="25" t="s">
        <v>14</v>
      </c>
      <c r="F10" s="25" t="s">
        <v>20</v>
      </c>
      <c r="G10" s="25" t="s">
        <v>129</v>
      </c>
      <c r="H10" s="25">
        <v>370086</v>
      </c>
      <c r="I10" s="31">
        <v>2.04</v>
      </c>
    </row>
    <row r="11" spans="1:9" ht="63.75">
      <c r="A11" s="8">
        <v>7</v>
      </c>
      <c r="B11" s="13" t="s">
        <v>192</v>
      </c>
      <c r="C11" s="1">
        <f>60+360+400</f>
        <v>820</v>
      </c>
      <c r="D11" s="1" t="s">
        <v>150</v>
      </c>
      <c r="E11" s="25" t="s">
        <v>5</v>
      </c>
      <c r="F11" s="25" t="s">
        <v>20</v>
      </c>
      <c r="G11" s="25" t="s">
        <v>129</v>
      </c>
      <c r="H11" s="25">
        <v>3701231</v>
      </c>
      <c r="I11" s="31">
        <v>2.24</v>
      </c>
    </row>
    <row r="12" spans="1:9" ht="25.5">
      <c r="A12" s="8">
        <v>8</v>
      </c>
      <c r="B12" s="15" t="s">
        <v>193</v>
      </c>
      <c r="C12" s="1">
        <f>10+306</f>
        <v>316</v>
      </c>
      <c r="D12" s="1" t="s">
        <v>150</v>
      </c>
      <c r="E12" s="25" t="s">
        <v>132</v>
      </c>
      <c r="F12" s="26" t="s">
        <v>133</v>
      </c>
      <c r="G12" s="25" t="s">
        <v>129</v>
      </c>
      <c r="H12" s="25">
        <v>370970</v>
      </c>
      <c r="I12" s="31">
        <v>2.04</v>
      </c>
    </row>
    <row r="13" spans="1:9" ht="51">
      <c r="A13" s="8">
        <v>9</v>
      </c>
      <c r="B13" s="14" t="s">
        <v>194</v>
      </c>
      <c r="C13" s="2">
        <v>140</v>
      </c>
      <c r="D13" s="2" t="s">
        <v>150</v>
      </c>
      <c r="E13" s="25" t="s">
        <v>5</v>
      </c>
      <c r="F13" s="25" t="s">
        <v>133</v>
      </c>
      <c r="G13" s="25" t="s">
        <v>129</v>
      </c>
      <c r="H13" s="25">
        <v>3702752</v>
      </c>
      <c r="I13" s="31">
        <v>2.96</v>
      </c>
    </row>
    <row r="14" spans="1:9" ht="25.5">
      <c r="A14" s="8">
        <v>10</v>
      </c>
      <c r="B14" s="13" t="s">
        <v>195</v>
      </c>
      <c r="C14" s="1">
        <v>20</v>
      </c>
      <c r="D14" s="1" t="s">
        <v>151</v>
      </c>
      <c r="E14" s="4" t="s">
        <v>71</v>
      </c>
      <c r="F14" s="4" t="s">
        <v>72</v>
      </c>
      <c r="G14" s="4" t="s">
        <v>67</v>
      </c>
      <c r="H14" s="4">
        <v>9080540</v>
      </c>
      <c r="I14" s="32" t="s">
        <v>73</v>
      </c>
    </row>
    <row r="15" spans="1:9" ht="54" customHeight="1">
      <c r="A15" s="8">
        <v>11</v>
      </c>
      <c r="B15" s="13" t="s">
        <v>196</v>
      </c>
      <c r="C15" s="1">
        <f>30+230</f>
        <v>260</v>
      </c>
      <c r="D15" s="1" t="s">
        <v>150</v>
      </c>
      <c r="E15" s="25" t="s">
        <v>5</v>
      </c>
      <c r="F15" s="26" t="s">
        <v>20</v>
      </c>
      <c r="G15" s="25" t="s">
        <v>129</v>
      </c>
      <c r="H15" s="25">
        <v>370205</v>
      </c>
      <c r="I15" s="31">
        <v>3.06</v>
      </c>
    </row>
    <row r="16" spans="1:9" ht="25.5">
      <c r="A16" s="8">
        <v>12</v>
      </c>
      <c r="B16" s="14" t="s">
        <v>197</v>
      </c>
      <c r="C16" s="2">
        <f>50+100</f>
        <v>150</v>
      </c>
      <c r="D16" s="2" t="s">
        <v>151</v>
      </c>
      <c r="E16" s="4" t="s">
        <v>70</v>
      </c>
      <c r="F16" s="4" t="s">
        <v>75</v>
      </c>
      <c r="G16" s="4" t="s">
        <v>67</v>
      </c>
      <c r="H16" s="4">
        <v>1044445</v>
      </c>
      <c r="I16" s="33" t="s">
        <v>158</v>
      </c>
    </row>
    <row r="17" spans="1:9" ht="38.25">
      <c r="A17" s="8">
        <v>13</v>
      </c>
      <c r="B17" s="13" t="s">
        <v>198</v>
      </c>
      <c r="C17" s="1">
        <v>30</v>
      </c>
      <c r="D17" s="1" t="s">
        <v>151</v>
      </c>
      <c r="E17" s="4" t="s">
        <v>76</v>
      </c>
      <c r="F17" s="4" t="s">
        <v>77</v>
      </c>
      <c r="G17" s="4" t="s">
        <v>67</v>
      </c>
      <c r="H17" s="4">
        <v>5072434</v>
      </c>
      <c r="I17" s="33" t="s">
        <v>159</v>
      </c>
    </row>
    <row r="18" spans="1:9" ht="25.5">
      <c r="A18" s="8">
        <v>14</v>
      </c>
      <c r="B18" s="14" t="s">
        <v>199</v>
      </c>
      <c r="C18" s="2">
        <f>30+150+10</f>
        <v>190</v>
      </c>
      <c r="D18" s="2" t="s">
        <v>150</v>
      </c>
      <c r="E18" s="25" t="s">
        <v>5</v>
      </c>
      <c r="F18" s="26" t="s">
        <v>22</v>
      </c>
      <c r="G18" s="25" t="s">
        <v>129</v>
      </c>
      <c r="H18" s="25">
        <v>370249</v>
      </c>
      <c r="I18" s="31">
        <v>1.98</v>
      </c>
    </row>
    <row r="19" spans="1:9" ht="26.25" customHeight="1">
      <c r="A19" s="8">
        <v>15</v>
      </c>
      <c r="B19" s="13" t="s">
        <v>200</v>
      </c>
      <c r="C19" s="1">
        <f>180+36</f>
        <v>216</v>
      </c>
      <c r="D19" s="1" t="s">
        <v>150</v>
      </c>
      <c r="E19" s="25" t="s">
        <v>17</v>
      </c>
      <c r="F19" s="25" t="s">
        <v>16</v>
      </c>
      <c r="G19" s="25" t="s">
        <v>129</v>
      </c>
      <c r="H19" s="25">
        <v>370339</v>
      </c>
      <c r="I19" s="31">
        <v>3.47</v>
      </c>
    </row>
    <row r="20" spans="1:9" ht="25.5">
      <c r="A20" s="8">
        <v>16</v>
      </c>
      <c r="B20" s="13" t="s">
        <v>201</v>
      </c>
      <c r="C20" s="1">
        <f>280+100</f>
        <v>380</v>
      </c>
      <c r="D20" s="1" t="s">
        <v>151</v>
      </c>
      <c r="E20" s="4" t="s">
        <v>65</v>
      </c>
      <c r="F20" s="4" t="s">
        <v>78</v>
      </c>
      <c r="G20" s="4" t="s">
        <v>67</v>
      </c>
      <c r="H20" s="4">
        <v>6471413</v>
      </c>
      <c r="I20" s="33" t="s">
        <v>160</v>
      </c>
    </row>
    <row r="21" spans="1:9" ht="25.5">
      <c r="A21" s="8">
        <v>17</v>
      </c>
      <c r="B21" s="13" t="s">
        <v>202</v>
      </c>
      <c r="C21" s="1">
        <v>130</v>
      </c>
      <c r="D21" s="1" t="s">
        <v>151</v>
      </c>
      <c r="E21" s="4" t="s">
        <v>70</v>
      </c>
      <c r="F21" s="4" t="s">
        <v>66</v>
      </c>
      <c r="G21" s="4" t="s">
        <v>67</v>
      </c>
      <c r="H21" s="4">
        <v>9236555</v>
      </c>
      <c r="I21" s="33" t="s">
        <v>161</v>
      </c>
    </row>
    <row r="22" spans="1:9" ht="25.5">
      <c r="A22" s="8">
        <v>18</v>
      </c>
      <c r="B22" s="13" t="s">
        <v>203</v>
      </c>
      <c r="C22" s="1">
        <v>202</v>
      </c>
      <c r="D22" s="1" t="s">
        <v>151</v>
      </c>
      <c r="E22" s="4" t="s">
        <v>79</v>
      </c>
      <c r="F22" s="4" t="s">
        <v>80</v>
      </c>
      <c r="G22" s="4" t="s">
        <v>67</v>
      </c>
      <c r="H22" s="4">
        <v>7954847</v>
      </c>
      <c r="I22" s="33" t="s">
        <v>162</v>
      </c>
    </row>
    <row r="23" spans="1:9" ht="12.75">
      <c r="A23" s="8">
        <v>19</v>
      </c>
      <c r="B23" s="13" t="s">
        <v>204</v>
      </c>
      <c r="C23" s="1">
        <v>60</v>
      </c>
      <c r="D23" s="1" t="s">
        <v>151</v>
      </c>
      <c r="E23" s="4" t="s">
        <v>81</v>
      </c>
      <c r="F23" s="4" t="s">
        <v>82</v>
      </c>
      <c r="G23" s="4" t="s">
        <v>67</v>
      </c>
      <c r="H23" s="4">
        <v>7136773</v>
      </c>
      <c r="I23" s="32" t="s">
        <v>83</v>
      </c>
    </row>
    <row r="24" spans="1:9" ht="12.75">
      <c r="A24" s="8">
        <v>20</v>
      </c>
      <c r="B24" s="13" t="s">
        <v>205</v>
      </c>
      <c r="C24" s="1">
        <f>10+35</f>
        <v>45</v>
      </c>
      <c r="D24" s="1" t="s">
        <v>150</v>
      </c>
      <c r="E24" s="7" t="s">
        <v>5</v>
      </c>
      <c r="F24" s="7" t="s">
        <v>134</v>
      </c>
      <c r="G24" s="7" t="s">
        <v>129</v>
      </c>
      <c r="H24" s="7">
        <v>470100</v>
      </c>
      <c r="I24" s="7">
        <v>4.64</v>
      </c>
    </row>
    <row r="25" spans="1:9" ht="25.5">
      <c r="A25" s="8">
        <v>21</v>
      </c>
      <c r="B25" s="16" t="s">
        <v>206</v>
      </c>
      <c r="C25" s="5">
        <v>120</v>
      </c>
      <c r="D25" s="10" t="s">
        <v>151</v>
      </c>
      <c r="E25" s="21" t="s">
        <v>68</v>
      </c>
      <c r="F25" s="21" t="s">
        <v>84</v>
      </c>
      <c r="G25" s="21" t="s">
        <v>67</v>
      </c>
      <c r="H25" s="21">
        <v>1046697</v>
      </c>
      <c r="I25" s="34" t="s">
        <v>163</v>
      </c>
    </row>
    <row r="26" spans="1:9" ht="12.75">
      <c r="A26" s="38" t="s">
        <v>50</v>
      </c>
      <c r="B26" s="38"/>
      <c r="C26" s="38"/>
      <c r="D26" s="38"/>
      <c r="E26" s="38"/>
      <c r="F26" s="38"/>
      <c r="G26" s="38"/>
      <c r="H26" s="38"/>
      <c r="I26" s="39"/>
    </row>
    <row r="27" spans="1:9" ht="38.25">
      <c r="A27" s="8">
        <v>22</v>
      </c>
      <c r="B27" s="13" t="s">
        <v>207</v>
      </c>
      <c r="C27" s="1"/>
      <c r="D27" s="1" t="s">
        <v>151</v>
      </c>
      <c r="E27" s="4" t="s">
        <v>70</v>
      </c>
      <c r="F27" s="4" t="s">
        <v>85</v>
      </c>
      <c r="G27" s="4" t="s">
        <v>67</v>
      </c>
      <c r="H27" s="4">
        <v>2590198</v>
      </c>
      <c r="I27" s="33" t="s">
        <v>164</v>
      </c>
    </row>
    <row r="28" spans="1:9" ht="51">
      <c r="A28" s="8">
        <v>23</v>
      </c>
      <c r="B28" s="13" t="s">
        <v>208</v>
      </c>
      <c r="C28" s="1">
        <v>210</v>
      </c>
      <c r="D28" s="1" t="s">
        <v>151</v>
      </c>
      <c r="E28" s="4" t="s">
        <v>70</v>
      </c>
      <c r="F28" s="4" t="s">
        <v>74</v>
      </c>
      <c r="G28" s="4" t="s">
        <v>67</v>
      </c>
      <c r="H28" s="4">
        <v>2412633</v>
      </c>
      <c r="I28" s="33" t="s">
        <v>165</v>
      </c>
    </row>
    <row r="29" spans="1:9" ht="12.75">
      <c r="A29" s="38" t="s">
        <v>51</v>
      </c>
      <c r="B29" s="38"/>
      <c r="C29" s="38"/>
      <c r="D29" s="38"/>
      <c r="E29" s="38"/>
      <c r="F29" s="38"/>
      <c r="G29" s="38"/>
      <c r="H29" s="38"/>
      <c r="I29" s="39"/>
    </row>
    <row r="30" spans="1:9" ht="25.5">
      <c r="A30" s="8">
        <v>24</v>
      </c>
      <c r="B30" s="13" t="s">
        <v>209</v>
      </c>
      <c r="C30" s="1">
        <v>60</v>
      </c>
      <c r="D30" s="1" t="s">
        <v>150</v>
      </c>
      <c r="E30" s="25" t="s">
        <v>135</v>
      </c>
      <c r="F30" s="25" t="s">
        <v>23</v>
      </c>
      <c r="G30" s="25" t="s">
        <v>129</v>
      </c>
      <c r="H30" s="25">
        <v>377053</v>
      </c>
      <c r="I30" s="31">
        <v>2.03</v>
      </c>
    </row>
    <row r="31" spans="1:9" ht="25.5">
      <c r="A31" s="8">
        <v>25</v>
      </c>
      <c r="B31" s="15" t="s">
        <v>210</v>
      </c>
      <c r="C31" s="1">
        <f>30+40</f>
        <v>70</v>
      </c>
      <c r="D31" s="1" t="s">
        <v>150</v>
      </c>
      <c r="E31" s="25" t="s">
        <v>5</v>
      </c>
      <c r="F31" s="25" t="s">
        <v>19</v>
      </c>
      <c r="G31" s="25" t="s">
        <v>129</v>
      </c>
      <c r="H31" s="25">
        <v>3702825</v>
      </c>
      <c r="I31" s="31">
        <v>3.44</v>
      </c>
    </row>
    <row r="32" spans="1:9" ht="25.5">
      <c r="A32" s="8">
        <v>26</v>
      </c>
      <c r="B32" s="15" t="s">
        <v>211</v>
      </c>
      <c r="C32" s="1">
        <f>120+445</f>
        <v>565</v>
      </c>
      <c r="D32" s="1" t="s">
        <v>150</v>
      </c>
      <c r="E32" s="25" t="s">
        <v>25</v>
      </c>
      <c r="F32" s="25" t="s">
        <v>24</v>
      </c>
      <c r="G32" s="25" t="s">
        <v>129</v>
      </c>
      <c r="H32" s="25">
        <v>3646425</v>
      </c>
      <c r="I32" s="31">
        <v>2.14</v>
      </c>
    </row>
    <row r="33" spans="1:9" ht="51">
      <c r="A33" s="8">
        <v>27</v>
      </c>
      <c r="B33" s="13" t="s">
        <v>212</v>
      </c>
      <c r="C33" s="1"/>
      <c r="D33" s="1" t="s">
        <v>150</v>
      </c>
      <c r="E33" s="25" t="s">
        <v>14</v>
      </c>
      <c r="F33" s="25" t="s">
        <v>26</v>
      </c>
      <c r="G33" s="25" t="s">
        <v>129</v>
      </c>
      <c r="H33" s="25">
        <v>3702925</v>
      </c>
      <c r="I33" s="31">
        <v>1.43</v>
      </c>
    </row>
    <row r="34" spans="1:9" ht="51">
      <c r="A34" s="8">
        <v>28</v>
      </c>
      <c r="B34" s="13" t="s">
        <v>213</v>
      </c>
      <c r="C34" s="1"/>
      <c r="D34" s="30" t="s">
        <v>64</v>
      </c>
      <c r="E34" s="22"/>
      <c r="F34" s="22"/>
      <c r="G34" s="4"/>
      <c r="H34" s="22"/>
      <c r="I34" s="32"/>
    </row>
    <row r="35" spans="1:9" ht="51">
      <c r="A35" s="8">
        <v>29</v>
      </c>
      <c r="B35" s="13" t="s">
        <v>214</v>
      </c>
      <c r="C35" s="1"/>
      <c r="D35" s="1" t="s">
        <v>151</v>
      </c>
      <c r="E35" s="4" t="s">
        <v>86</v>
      </c>
      <c r="F35" s="4" t="s">
        <v>87</v>
      </c>
      <c r="G35" s="4" t="s">
        <v>67</v>
      </c>
      <c r="H35" s="4">
        <v>1838283</v>
      </c>
      <c r="I35" s="33" t="s">
        <v>166</v>
      </c>
    </row>
    <row r="36" spans="1:9" ht="12.75">
      <c r="A36" s="8">
        <v>30</v>
      </c>
      <c r="B36" s="14" t="s">
        <v>215</v>
      </c>
      <c r="C36" s="2">
        <v>150</v>
      </c>
      <c r="D36" s="2" t="s">
        <v>150</v>
      </c>
      <c r="E36" s="25" t="s">
        <v>5</v>
      </c>
      <c r="F36" s="25" t="s">
        <v>24</v>
      </c>
      <c r="G36" s="25" t="s">
        <v>129</v>
      </c>
      <c r="H36" s="25">
        <v>3703903</v>
      </c>
      <c r="I36" s="31">
        <v>1.99</v>
      </c>
    </row>
    <row r="37" spans="1:9" ht="25.5">
      <c r="A37" s="8">
        <v>31</v>
      </c>
      <c r="B37" s="15" t="s">
        <v>216</v>
      </c>
      <c r="C37" s="1">
        <v>220</v>
      </c>
      <c r="D37" s="1" t="s">
        <v>150</v>
      </c>
      <c r="E37" s="25" t="s">
        <v>136</v>
      </c>
      <c r="F37" s="25" t="s">
        <v>24</v>
      </c>
      <c r="G37" s="25" t="s">
        <v>129</v>
      </c>
      <c r="H37" s="25">
        <v>3703855</v>
      </c>
      <c r="I37" s="31">
        <v>1.98</v>
      </c>
    </row>
    <row r="38" spans="1:9" ht="42" customHeight="1">
      <c r="A38" s="8">
        <v>32</v>
      </c>
      <c r="B38" s="13" t="s">
        <v>217</v>
      </c>
      <c r="C38" s="1"/>
      <c r="D38" s="1" t="s">
        <v>151</v>
      </c>
      <c r="E38" s="4" t="s">
        <v>88</v>
      </c>
      <c r="F38" s="4" t="s">
        <v>87</v>
      </c>
      <c r="G38" s="4" t="s">
        <v>67</v>
      </c>
      <c r="H38" s="4">
        <v>1062686</v>
      </c>
      <c r="I38" s="33" t="s">
        <v>167</v>
      </c>
    </row>
    <row r="39" spans="1:9" ht="12.75">
      <c r="A39" s="8">
        <v>33</v>
      </c>
      <c r="B39" s="13" t="s">
        <v>218</v>
      </c>
      <c r="C39" s="1">
        <v>50</v>
      </c>
      <c r="D39" s="30" t="s">
        <v>64</v>
      </c>
      <c r="E39" s="22"/>
      <c r="F39" s="22"/>
      <c r="G39" s="22"/>
      <c r="H39" s="22"/>
      <c r="I39" s="35"/>
    </row>
    <row r="40" spans="1:9" ht="25.5">
      <c r="A40" s="8"/>
      <c r="B40" s="17" t="s">
        <v>219</v>
      </c>
      <c r="C40" s="1">
        <v>30</v>
      </c>
      <c r="D40" s="1" t="s">
        <v>151</v>
      </c>
      <c r="E40" s="4" t="s">
        <v>65</v>
      </c>
      <c r="F40" s="4" t="s">
        <v>89</v>
      </c>
      <c r="G40" s="4" t="s">
        <v>67</v>
      </c>
      <c r="H40" s="4">
        <v>1664994</v>
      </c>
      <c r="I40" s="33" t="s">
        <v>168</v>
      </c>
    </row>
    <row r="41" spans="1:9" ht="12.75">
      <c r="A41" s="40" t="s">
        <v>10</v>
      </c>
      <c r="B41" s="40"/>
      <c r="C41" s="40"/>
      <c r="D41" s="40"/>
      <c r="E41" s="40"/>
      <c r="F41" s="40"/>
      <c r="G41" s="40"/>
      <c r="H41" s="40"/>
      <c r="I41" s="41"/>
    </row>
    <row r="42" spans="1:9" ht="51">
      <c r="A42" s="8">
        <v>34</v>
      </c>
      <c r="B42" s="13" t="s">
        <v>220</v>
      </c>
      <c r="C42" s="1">
        <v>30</v>
      </c>
      <c r="D42" s="1" t="s">
        <v>150</v>
      </c>
      <c r="E42" s="4" t="s">
        <v>27</v>
      </c>
      <c r="F42" s="4" t="s">
        <v>90</v>
      </c>
      <c r="G42" s="4" t="s">
        <v>67</v>
      </c>
      <c r="H42" s="4">
        <v>8970022</v>
      </c>
      <c r="I42" s="32" t="s">
        <v>91</v>
      </c>
    </row>
    <row r="43" spans="1:9" ht="51">
      <c r="A43" s="8">
        <v>35</v>
      </c>
      <c r="B43" s="13" t="s">
        <v>221</v>
      </c>
      <c r="C43" s="1"/>
      <c r="D43" s="1" t="s">
        <v>150</v>
      </c>
      <c r="E43" s="25" t="s">
        <v>29</v>
      </c>
      <c r="F43" s="25" t="s">
        <v>28</v>
      </c>
      <c r="G43" s="25" t="s">
        <v>129</v>
      </c>
      <c r="H43" s="25">
        <v>3702953</v>
      </c>
      <c r="I43" s="31">
        <v>1.88</v>
      </c>
    </row>
    <row r="44" spans="1:9" ht="51">
      <c r="A44" s="8">
        <v>36</v>
      </c>
      <c r="B44" s="13" t="s">
        <v>222</v>
      </c>
      <c r="C44" s="1">
        <f>50+120+430</f>
        <v>600</v>
      </c>
      <c r="D44" s="1" t="s">
        <v>151</v>
      </c>
      <c r="E44" s="25" t="s">
        <v>62</v>
      </c>
      <c r="F44" s="25" t="s">
        <v>24</v>
      </c>
      <c r="G44" s="25" t="s">
        <v>129</v>
      </c>
      <c r="H44" s="25">
        <v>364613</v>
      </c>
      <c r="I44" s="31">
        <v>1.94</v>
      </c>
    </row>
    <row r="45" spans="1:9" ht="25.5">
      <c r="A45" s="8">
        <v>37</v>
      </c>
      <c r="B45" s="13" t="s">
        <v>223</v>
      </c>
      <c r="C45" s="1">
        <v>60</v>
      </c>
      <c r="D45" s="1" t="s">
        <v>151</v>
      </c>
      <c r="E45" s="4" t="s">
        <v>92</v>
      </c>
      <c r="F45" s="4" t="s">
        <v>93</v>
      </c>
      <c r="G45" s="4" t="s">
        <v>67</v>
      </c>
      <c r="H45" s="4">
        <v>1853423</v>
      </c>
      <c r="I45" s="32" t="s">
        <v>94</v>
      </c>
    </row>
    <row r="46" spans="1:9" ht="12.75">
      <c r="A46" s="8">
        <v>38</v>
      </c>
      <c r="B46" s="15" t="s">
        <v>224</v>
      </c>
      <c r="C46" s="1">
        <v>60</v>
      </c>
      <c r="D46" s="1" t="s">
        <v>151</v>
      </c>
      <c r="E46" s="4" t="s">
        <v>95</v>
      </c>
      <c r="F46" s="4" t="s">
        <v>87</v>
      </c>
      <c r="G46" s="4" t="s">
        <v>67</v>
      </c>
      <c r="H46" s="4">
        <v>1355007</v>
      </c>
      <c r="I46" s="32" t="s">
        <v>96</v>
      </c>
    </row>
    <row r="47" spans="1:9" ht="12.75">
      <c r="A47" s="8">
        <v>39</v>
      </c>
      <c r="B47" s="15" t="s">
        <v>225</v>
      </c>
      <c r="C47" s="1">
        <f>80+200</f>
        <v>280</v>
      </c>
      <c r="D47" s="1" t="s">
        <v>150</v>
      </c>
      <c r="E47" s="25" t="s">
        <v>31</v>
      </c>
      <c r="F47" s="25" t="s">
        <v>24</v>
      </c>
      <c r="G47" s="25" t="s">
        <v>129</v>
      </c>
      <c r="H47" s="25">
        <v>364611</v>
      </c>
      <c r="I47" s="31">
        <v>2.25</v>
      </c>
    </row>
    <row r="48" spans="1:9" ht="12.75">
      <c r="A48" s="40" t="s">
        <v>52</v>
      </c>
      <c r="B48" s="40"/>
      <c r="C48" s="40"/>
      <c r="D48" s="40"/>
      <c r="E48" s="40"/>
      <c r="F48" s="40"/>
      <c r="G48" s="40"/>
      <c r="H48" s="40"/>
      <c r="I48" s="41"/>
    </row>
    <row r="49" spans="1:9" ht="25.5">
      <c r="A49" s="8">
        <v>40</v>
      </c>
      <c r="B49" s="14" t="s">
        <v>226</v>
      </c>
      <c r="C49" s="2">
        <f>10+70</f>
        <v>80</v>
      </c>
      <c r="D49" s="2" t="s">
        <v>151</v>
      </c>
      <c r="E49" s="4" t="s">
        <v>97</v>
      </c>
      <c r="F49" s="4" t="s">
        <v>98</v>
      </c>
      <c r="G49" s="4" t="s">
        <v>67</v>
      </c>
      <c r="H49" s="4">
        <v>2110898</v>
      </c>
      <c r="I49" s="33" t="s">
        <v>169</v>
      </c>
    </row>
    <row r="50" spans="1:9" ht="25.5">
      <c r="A50" s="8">
        <v>41</v>
      </c>
      <c r="B50" s="14" t="s">
        <v>227</v>
      </c>
      <c r="C50" s="1">
        <f>120+320</f>
        <v>440</v>
      </c>
      <c r="D50" s="1" t="s">
        <v>151</v>
      </c>
      <c r="E50" s="4" t="s">
        <v>99</v>
      </c>
      <c r="F50" s="4" t="s">
        <v>100</v>
      </c>
      <c r="G50" s="4" t="s">
        <v>67</v>
      </c>
      <c r="H50" s="4">
        <v>3124476</v>
      </c>
      <c r="I50" s="33" t="s">
        <v>170</v>
      </c>
    </row>
    <row r="51" spans="1:9" ht="25.5">
      <c r="A51" s="8">
        <v>42</v>
      </c>
      <c r="B51" s="14" t="s">
        <v>228</v>
      </c>
      <c r="C51" s="1">
        <v>128</v>
      </c>
      <c r="D51" s="30" t="s">
        <v>64</v>
      </c>
      <c r="E51" s="4"/>
      <c r="F51" s="4"/>
      <c r="G51" s="4"/>
      <c r="H51" s="4"/>
      <c r="I51" s="32"/>
    </row>
    <row r="52" spans="1:9" ht="25.5">
      <c r="A52" s="8">
        <v>43</v>
      </c>
      <c r="B52" s="14" t="s">
        <v>229</v>
      </c>
      <c r="C52" s="1">
        <f>100+1050</f>
        <v>1150</v>
      </c>
      <c r="D52" s="1" t="s">
        <v>151</v>
      </c>
      <c r="E52" s="4" t="s">
        <v>101</v>
      </c>
      <c r="F52" s="4" t="s">
        <v>87</v>
      </c>
      <c r="G52" s="4" t="s">
        <v>67</v>
      </c>
      <c r="H52" s="4">
        <v>1066588</v>
      </c>
      <c r="I52" s="33" t="s">
        <v>171</v>
      </c>
    </row>
    <row r="53" spans="1:9" ht="25.5">
      <c r="A53" s="8">
        <v>44</v>
      </c>
      <c r="B53" s="16" t="s">
        <v>230</v>
      </c>
      <c r="C53" s="5">
        <v>100</v>
      </c>
      <c r="D53" s="10" t="s">
        <v>150</v>
      </c>
      <c r="E53" s="27" t="s">
        <v>137</v>
      </c>
      <c r="F53" s="28" t="s">
        <v>138</v>
      </c>
      <c r="G53" s="27" t="s">
        <v>129</v>
      </c>
      <c r="H53" s="27">
        <v>350142</v>
      </c>
      <c r="I53" s="36">
        <v>2</v>
      </c>
    </row>
    <row r="54" spans="1:9" ht="12.75">
      <c r="A54" s="38" t="s">
        <v>53</v>
      </c>
      <c r="B54" s="38"/>
      <c r="C54" s="38"/>
      <c r="D54" s="38"/>
      <c r="E54" s="38"/>
      <c r="F54" s="38"/>
      <c r="G54" s="38"/>
      <c r="H54" s="38"/>
      <c r="I54" s="39"/>
    </row>
    <row r="55" spans="1:9" ht="25.5">
      <c r="A55" s="8">
        <v>45</v>
      </c>
      <c r="B55" s="15" t="s">
        <v>231</v>
      </c>
      <c r="C55" s="1"/>
      <c r="D55" s="1" t="s">
        <v>150</v>
      </c>
      <c r="E55" s="25" t="s">
        <v>14</v>
      </c>
      <c r="F55" s="25" t="s">
        <v>32</v>
      </c>
      <c r="G55" s="25" t="s">
        <v>129</v>
      </c>
      <c r="H55" s="25">
        <v>352195</v>
      </c>
      <c r="I55" s="31">
        <v>1.59</v>
      </c>
    </row>
    <row r="56" spans="1:9" ht="38.25">
      <c r="A56" s="8">
        <v>46</v>
      </c>
      <c r="B56" s="13" t="s">
        <v>232</v>
      </c>
      <c r="C56" s="1">
        <v>200</v>
      </c>
      <c r="D56" s="1" t="s">
        <v>150</v>
      </c>
      <c r="E56" s="25" t="s">
        <v>7</v>
      </c>
      <c r="F56" s="25" t="s">
        <v>4</v>
      </c>
      <c r="G56" s="25" t="s">
        <v>129</v>
      </c>
      <c r="H56" s="25">
        <v>350163</v>
      </c>
      <c r="I56" s="31">
        <v>2.12</v>
      </c>
    </row>
    <row r="57" spans="1:9" ht="25.5">
      <c r="A57" s="8">
        <v>47</v>
      </c>
      <c r="B57" s="13" t="s">
        <v>233</v>
      </c>
      <c r="C57" s="1">
        <f>80+360</f>
        <v>440</v>
      </c>
      <c r="D57" s="1" t="s">
        <v>150</v>
      </c>
      <c r="E57" s="25" t="s">
        <v>7</v>
      </c>
      <c r="F57" s="25" t="s">
        <v>4</v>
      </c>
      <c r="G57" s="25" t="s">
        <v>129</v>
      </c>
      <c r="H57" s="25">
        <v>350142</v>
      </c>
      <c r="I57" s="31">
        <v>2.38</v>
      </c>
    </row>
    <row r="58" spans="1:9" ht="66" customHeight="1">
      <c r="A58" s="8">
        <v>48</v>
      </c>
      <c r="B58" s="13" t="s">
        <v>234</v>
      </c>
      <c r="C58" s="1">
        <v>280</v>
      </c>
      <c r="D58" s="1" t="s">
        <v>150</v>
      </c>
      <c r="E58" s="25" t="s">
        <v>7</v>
      </c>
      <c r="F58" s="25" t="s">
        <v>139</v>
      </c>
      <c r="G58" s="25" t="s">
        <v>129</v>
      </c>
      <c r="H58" s="25">
        <v>350150</v>
      </c>
      <c r="I58" s="31">
        <v>1.34</v>
      </c>
    </row>
    <row r="59" spans="1:9" ht="25.5">
      <c r="A59" s="8">
        <v>49</v>
      </c>
      <c r="B59" s="13" t="s">
        <v>235</v>
      </c>
      <c r="C59" s="1">
        <f>10+40</f>
        <v>50</v>
      </c>
      <c r="D59" s="1" t="s">
        <v>151</v>
      </c>
      <c r="E59" s="4" t="s">
        <v>70</v>
      </c>
      <c r="F59" s="4" t="s">
        <v>103</v>
      </c>
      <c r="G59" s="4" t="s">
        <v>67</v>
      </c>
      <c r="H59" s="4">
        <v>1656115</v>
      </c>
      <c r="I59" s="33" t="s">
        <v>172</v>
      </c>
    </row>
    <row r="60" spans="1:9" ht="12.75">
      <c r="A60" s="8">
        <v>50</v>
      </c>
      <c r="B60" s="14" t="s">
        <v>236</v>
      </c>
      <c r="C60" s="2">
        <f>20+150+890</f>
        <v>1060</v>
      </c>
      <c r="D60" s="2" t="s">
        <v>150</v>
      </c>
      <c r="E60" s="25" t="s">
        <v>17</v>
      </c>
      <c r="F60" s="25" t="s">
        <v>32</v>
      </c>
      <c r="G60" s="25" t="s">
        <v>129</v>
      </c>
      <c r="H60" s="25">
        <v>350028</v>
      </c>
      <c r="I60" s="31">
        <v>4.29</v>
      </c>
    </row>
    <row r="61" spans="1:9" ht="28.5" customHeight="1">
      <c r="A61" s="8">
        <v>51</v>
      </c>
      <c r="B61" s="14" t="s">
        <v>237</v>
      </c>
      <c r="C61" s="1">
        <f>40+150+410</f>
        <v>600</v>
      </c>
      <c r="D61" s="1" t="s">
        <v>150</v>
      </c>
      <c r="E61" s="25" t="s">
        <v>7</v>
      </c>
      <c r="F61" s="25" t="s">
        <v>4</v>
      </c>
      <c r="G61" s="25" t="s">
        <v>129</v>
      </c>
      <c r="H61" s="25">
        <v>350001</v>
      </c>
      <c r="I61" s="31">
        <v>2.64</v>
      </c>
    </row>
    <row r="62" spans="1:9" ht="12.75">
      <c r="A62" s="8">
        <v>52</v>
      </c>
      <c r="B62" s="15" t="s">
        <v>238</v>
      </c>
      <c r="C62" s="3"/>
      <c r="D62" s="3" t="s">
        <v>152</v>
      </c>
      <c r="E62" s="4"/>
      <c r="F62" s="4"/>
      <c r="G62" s="4"/>
      <c r="H62" s="4"/>
      <c r="I62" s="32" t="s">
        <v>102</v>
      </c>
    </row>
    <row r="63" spans="1:9" ht="25.5">
      <c r="A63" s="8">
        <v>53</v>
      </c>
      <c r="B63" s="14" t="s">
        <v>239</v>
      </c>
      <c r="C63" s="3">
        <f>12+60</f>
        <v>72</v>
      </c>
      <c r="D63" s="3" t="s">
        <v>151</v>
      </c>
      <c r="E63" s="4" t="s">
        <v>104</v>
      </c>
      <c r="F63" s="4" t="s">
        <v>105</v>
      </c>
      <c r="G63" s="4" t="s">
        <v>67</v>
      </c>
      <c r="H63" s="4">
        <v>1111244</v>
      </c>
      <c r="I63" s="33" t="s">
        <v>173</v>
      </c>
    </row>
    <row r="64" spans="1:9" ht="12.75">
      <c r="A64" s="40" t="s">
        <v>54</v>
      </c>
      <c r="B64" s="40"/>
      <c r="C64" s="40"/>
      <c r="D64" s="40"/>
      <c r="E64" s="40"/>
      <c r="F64" s="40"/>
      <c r="G64" s="40"/>
      <c r="H64" s="40"/>
      <c r="I64" s="41"/>
    </row>
    <row r="65" spans="1:9" ht="12.75">
      <c r="A65" s="8">
        <v>54</v>
      </c>
      <c r="B65" s="15" t="s">
        <v>240</v>
      </c>
      <c r="C65" s="1">
        <v>180</v>
      </c>
      <c r="D65" s="1" t="s">
        <v>150</v>
      </c>
      <c r="E65" s="25" t="s">
        <v>5</v>
      </c>
      <c r="F65" s="25" t="s">
        <v>24</v>
      </c>
      <c r="G65" s="25" t="s">
        <v>129</v>
      </c>
      <c r="H65" s="25">
        <v>370421</v>
      </c>
      <c r="I65" s="31">
        <v>2.09</v>
      </c>
    </row>
    <row r="66" spans="1:9" ht="51">
      <c r="A66" s="8">
        <v>55</v>
      </c>
      <c r="B66" s="13" t="s">
        <v>241</v>
      </c>
      <c r="C66" s="1">
        <v>130</v>
      </c>
      <c r="D66" s="1" t="s">
        <v>150</v>
      </c>
      <c r="E66" s="25" t="s">
        <v>5</v>
      </c>
      <c r="F66" s="26" t="s">
        <v>19</v>
      </c>
      <c r="G66" s="25" t="s">
        <v>129</v>
      </c>
      <c r="H66" s="25">
        <v>370392</v>
      </c>
      <c r="I66" s="31">
        <v>2.94</v>
      </c>
    </row>
    <row r="67" spans="1:9" ht="38.25">
      <c r="A67" s="8">
        <v>56</v>
      </c>
      <c r="B67" s="13" t="s">
        <v>242</v>
      </c>
      <c r="C67" s="1">
        <v>60</v>
      </c>
      <c r="D67" s="1" t="s">
        <v>150</v>
      </c>
      <c r="E67" s="25" t="s">
        <v>5</v>
      </c>
      <c r="F67" s="25" t="s">
        <v>24</v>
      </c>
      <c r="G67" s="25" t="s">
        <v>129</v>
      </c>
      <c r="H67" s="25">
        <v>364620</v>
      </c>
      <c r="I67" s="31">
        <v>1.99</v>
      </c>
    </row>
    <row r="68" spans="1:9" ht="12.75">
      <c r="A68" s="8">
        <v>57</v>
      </c>
      <c r="B68" s="14" t="s">
        <v>243</v>
      </c>
      <c r="C68" s="1">
        <f>20+45</f>
        <v>65</v>
      </c>
      <c r="D68" s="1" t="s">
        <v>150</v>
      </c>
      <c r="E68" s="25" t="s">
        <v>5</v>
      </c>
      <c r="F68" s="26" t="s">
        <v>30</v>
      </c>
      <c r="G68" s="25" t="s">
        <v>129</v>
      </c>
      <c r="H68" s="25">
        <v>370401</v>
      </c>
      <c r="I68" s="31">
        <v>2.29</v>
      </c>
    </row>
    <row r="69" spans="1:9" ht="12.75">
      <c r="A69" s="40" t="s">
        <v>55</v>
      </c>
      <c r="B69" s="40"/>
      <c r="C69" s="40"/>
      <c r="D69" s="40"/>
      <c r="E69" s="40"/>
      <c r="F69" s="40"/>
      <c r="G69" s="40"/>
      <c r="H69" s="40"/>
      <c r="I69" s="41"/>
    </row>
    <row r="70" spans="1:9" ht="66" customHeight="1">
      <c r="A70" s="8">
        <v>58</v>
      </c>
      <c r="B70" s="14" t="s">
        <v>244</v>
      </c>
      <c r="C70" s="1">
        <f>30+120+36</f>
        <v>186</v>
      </c>
      <c r="D70" s="1" t="s">
        <v>150</v>
      </c>
      <c r="E70" s="25" t="s">
        <v>5</v>
      </c>
      <c r="F70" s="25" t="s">
        <v>24</v>
      </c>
      <c r="G70" s="25" t="s">
        <v>129</v>
      </c>
      <c r="H70" s="25">
        <v>3700345</v>
      </c>
      <c r="I70" s="31">
        <v>2.19</v>
      </c>
    </row>
    <row r="71" spans="1:9" ht="12.75">
      <c r="A71" s="8">
        <v>59</v>
      </c>
      <c r="B71" s="15" t="s">
        <v>245</v>
      </c>
      <c r="C71" s="1">
        <v>90</v>
      </c>
      <c r="D71" s="1" t="s">
        <v>150</v>
      </c>
      <c r="E71" s="25" t="s">
        <v>34</v>
      </c>
      <c r="F71" s="25" t="s">
        <v>24</v>
      </c>
      <c r="G71" s="25" t="s">
        <v>129</v>
      </c>
      <c r="H71" s="25">
        <v>366690</v>
      </c>
      <c r="I71" s="31">
        <v>1.36</v>
      </c>
    </row>
    <row r="72" spans="1:9" ht="38.25">
      <c r="A72" s="8">
        <v>60</v>
      </c>
      <c r="B72" s="14" t="s">
        <v>246</v>
      </c>
      <c r="C72" s="1">
        <f>60+160+270</f>
        <v>490</v>
      </c>
      <c r="D72" s="1" t="s">
        <v>150</v>
      </c>
      <c r="E72" s="25" t="s">
        <v>5</v>
      </c>
      <c r="F72" s="25" t="s">
        <v>24</v>
      </c>
      <c r="G72" s="25" t="s">
        <v>129</v>
      </c>
      <c r="H72" s="25">
        <v>3702242</v>
      </c>
      <c r="I72" s="31">
        <v>2.19</v>
      </c>
    </row>
    <row r="73" spans="1:9" ht="51">
      <c r="A73" s="8">
        <v>61</v>
      </c>
      <c r="B73" s="15" t="s">
        <v>247</v>
      </c>
      <c r="C73" s="1">
        <f>5+120</f>
        <v>125</v>
      </c>
      <c r="D73" s="1" t="s">
        <v>151</v>
      </c>
      <c r="E73" s="4" t="s">
        <v>106</v>
      </c>
      <c r="F73" s="4" t="s">
        <v>107</v>
      </c>
      <c r="G73" s="4" t="s">
        <v>67</v>
      </c>
      <c r="H73" s="4">
        <v>7085061</v>
      </c>
      <c r="I73" s="32" t="s">
        <v>108</v>
      </c>
    </row>
    <row r="74" spans="1:9" ht="51">
      <c r="A74" s="8">
        <v>62</v>
      </c>
      <c r="B74" s="14" t="s">
        <v>248</v>
      </c>
      <c r="C74" s="1">
        <f>30+80+99</f>
        <v>209</v>
      </c>
      <c r="D74" s="1" t="s">
        <v>151</v>
      </c>
      <c r="E74" s="4" t="s">
        <v>109</v>
      </c>
      <c r="F74" s="4" t="s">
        <v>98</v>
      </c>
      <c r="G74" s="4" t="s">
        <v>67</v>
      </c>
      <c r="H74" s="4">
        <v>2204378</v>
      </c>
      <c r="I74" s="32" t="s">
        <v>110</v>
      </c>
    </row>
    <row r="75" spans="1:9" ht="12.75">
      <c r="A75" s="38" t="s">
        <v>56</v>
      </c>
      <c r="B75" s="38"/>
      <c r="C75" s="38"/>
      <c r="D75" s="38"/>
      <c r="E75" s="38"/>
      <c r="F75" s="38"/>
      <c r="G75" s="38"/>
      <c r="H75" s="38"/>
      <c r="I75" s="39"/>
    </row>
    <row r="76" spans="1:9" ht="25.5">
      <c r="A76" s="8">
        <v>63</v>
      </c>
      <c r="B76" s="15" t="s">
        <v>249</v>
      </c>
      <c r="C76" s="1">
        <f>240+200</f>
        <v>440</v>
      </c>
      <c r="D76" s="1" t="s">
        <v>150</v>
      </c>
      <c r="E76" s="25" t="s">
        <v>5</v>
      </c>
      <c r="F76" s="25" t="s">
        <v>35</v>
      </c>
      <c r="G76" s="25" t="s">
        <v>129</v>
      </c>
      <c r="H76" s="25">
        <v>343370</v>
      </c>
      <c r="I76" s="31">
        <v>2.59</v>
      </c>
    </row>
    <row r="77" spans="1:9" ht="25.5">
      <c r="A77" s="8">
        <v>64</v>
      </c>
      <c r="B77" s="15" t="s">
        <v>250</v>
      </c>
      <c r="C77" s="1">
        <f>40+100</f>
        <v>140</v>
      </c>
      <c r="D77" s="30" t="s">
        <v>64</v>
      </c>
      <c r="E77" s="4"/>
      <c r="F77" s="4"/>
      <c r="G77" s="4"/>
      <c r="H77" s="4"/>
      <c r="I77" s="32"/>
    </row>
    <row r="78" spans="1:9" ht="38.25">
      <c r="A78" s="8">
        <v>65</v>
      </c>
      <c r="B78" s="13" t="s">
        <v>251</v>
      </c>
      <c r="C78" s="1">
        <f>10+150</f>
        <v>160</v>
      </c>
      <c r="D78" s="1" t="s">
        <v>150</v>
      </c>
      <c r="E78" s="25" t="s">
        <v>5</v>
      </c>
      <c r="F78" s="25" t="s">
        <v>35</v>
      </c>
      <c r="G78" s="25" t="s">
        <v>129</v>
      </c>
      <c r="H78" s="25">
        <v>340415</v>
      </c>
      <c r="I78" s="31">
        <v>2.34</v>
      </c>
    </row>
    <row r="79" spans="1:9" ht="25.5">
      <c r="A79" s="8">
        <v>66</v>
      </c>
      <c r="B79" s="13" t="s">
        <v>252</v>
      </c>
      <c r="C79" s="1">
        <f>150+505</f>
        <v>655</v>
      </c>
      <c r="D79" s="1" t="s">
        <v>150</v>
      </c>
      <c r="E79" s="25" t="s">
        <v>5</v>
      </c>
      <c r="F79" s="25" t="s">
        <v>35</v>
      </c>
      <c r="G79" s="25" t="s">
        <v>129</v>
      </c>
      <c r="H79" s="25">
        <v>340865</v>
      </c>
      <c r="I79" s="31">
        <v>2.46</v>
      </c>
    </row>
    <row r="80" spans="1:9" ht="13.5" customHeight="1">
      <c r="A80" s="8">
        <v>67</v>
      </c>
      <c r="B80" s="14" t="s">
        <v>253</v>
      </c>
      <c r="C80" s="1">
        <f>40+120+28</f>
        <v>188</v>
      </c>
      <c r="D80" s="1" t="s">
        <v>150</v>
      </c>
      <c r="E80" s="25" t="s">
        <v>140</v>
      </c>
      <c r="F80" s="25" t="s">
        <v>141</v>
      </c>
      <c r="G80" s="25" t="s">
        <v>129</v>
      </c>
      <c r="H80" s="25">
        <v>333691</v>
      </c>
      <c r="I80" s="31">
        <v>1.45</v>
      </c>
    </row>
    <row r="81" spans="1:9" ht="12.75">
      <c r="A81" s="8">
        <v>68</v>
      </c>
      <c r="B81" s="15" t="s">
        <v>254</v>
      </c>
      <c r="C81" s="1">
        <f>40+160</f>
        <v>200</v>
      </c>
      <c r="D81" s="1" t="s">
        <v>150</v>
      </c>
      <c r="E81" s="25" t="s">
        <v>5</v>
      </c>
      <c r="F81" s="25" t="s">
        <v>38</v>
      </c>
      <c r="G81" s="25" t="s">
        <v>129</v>
      </c>
      <c r="H81" s="25">
        <v>341135</v>
      </c>
      <c r="I81" s="31">
        <v>1.44</v>
      </c>
    </row>
    <row r="82" spans="1:9" ht="12.75">
      <c r="A82" s="8">
        <v>69</v>
      </c>
      <c r="B82" s="15" t="s">
        <v>255</v>
      </c>
      <c r="C82" s="1">
        <f>50+12+2071</f>
        <v>2133</v>
      </c>
      <c r="D82" s="1" t="s">
        <v>150</v>
      </c>
      <c r="E82" s="25" t="s">
        <v>39</v>
      </c>
      <c r="F82" s="25" t="s">
        <v>35</v>
      </c>
      <c r="G82" s="25" t="s">
        <v>129</v>
      </c>
      <c r="H82" s="25">
        <v>343200</v>
      </c>
      <c r="I82" s="31">
        <v>1.38</v>
      </c>
    </row>
    <row r="83" spans="1:9" ht="12.75">
      <c r="A83" s="8">
        <v>70</v>
      </c>
      <c r="B83" s="15" t="s">
        <v>256</v>
      </c>
      <c r="C83" s="1">
        <f>40+180+708</f>
        <v>928</v>
      </c>
      <c r="D83" s="1" t="s">
        <v>150</v>
      </c>
      <c r="E83" s="25" t="s">
        <v>40</v>
      </c>
      <c r="F83" s="25" t="s">
        <v>37</v>
      </c>
      <c r="G83" s="25" t="s">
        <v>129</v>
      </c>
      <c r="H83" s="25">
        <v>336703</v>
      </c>
      <c r="I83" s="31">
        <v>2.22</v>
      </c>
    </row>
    <row r="84" spans="1:9" ht="12.75">
      <c r="A84" s="8">
        <v>71</v>
      </c>
      <c r="B84" s="15" t="s">
        <v>257</v>
      </c>
      <c r="C84" s="1">
        <v>360</v>
      </c>
      <c r="D84" s="1" t="s">
        <v>150</v>
      </c>
      <c r="E84" s="25" t="s">
        <v>8</v>
      </c>
      <c r="F84" s="25" t="s">
        <v>142</v>
      </c>
      <c r="G84" s="25" t="s">
        <v>129</v>
      </c>
      <c r="H84" s="25">
        <v>349035</v>
      </c>
      <c r="I84" s="31">
        <v>2.92</v>
      </c>
    </row>
    <row r="85" spans="1:9" ht="25.5">
      <c r="A85" s="8">
        <v>72</v>
      </c>
      <c r="B85" s="15" t="s">
        <v>258</v>
      </c>
      <c r="C85" s="1">
        <f>40+40</f>
        <v>80</v>
      </c>
      <c r="D85" s="1" t="s">
        <v>150</v>
      </c>
      <c r="E85" s="25" t="s">
        <v>143</v>
      </c>
      <c r="F85" s="26" t="s">
        <v>141</v>
      </c>
      <c r="G85" s="25" t="s">
        <v>129</v>
      </c>
      <c r="H85" s="25">
        <v>340120</v>
      </c>
      <c r="I85" s="31">
        <v>2.86</v>
      </c>
    </row>
    <row r="86" spans="1:9" ht="25.5">
      <c r="A86" s="8">
        <v>73</v>
      </c>
      <c r="B86" s="15" t="s">
        <v>259</v>
      </c>
      <c r="C86" s="1">
        <f>320+200+490</f>
        <v>1010</v>
      </c>
      <c r="D86" s="1" t="s">
        <v>150</v>
      </c>
      <c r="E86" s="25" t="s">
        <v>5</v>
      </c>
      <c r="F86" s="25" t="s">
        <v>35</v>
      </c>
      <c r="G86" s="25" t="s">
        <v>129</v>
      </c>
      <c r="H86" s="25">
        <v>343273</v>
      </c>
      <c r="I86" s="31">
        <v>3.87</v>
      </c>
    </row>
    <row r="87" spans="1:9" ht="38.25">
      <c r="A87" s="8">
        <v>74</v>
      </c>
      <c r="B87" s="15" t="s">
        <v>260</v>
      </c>
      <c r="C87" s="1">
        <f>40+320</f>
        <v>360</v>
      </c>
      <c r="D87" s="1" t="s">
        <v>150</v>
      </c>
      <c r="E87" s="25" t="s">
        <v>5</v>
      </c>
      <c r="F87" s="25" t="s">
        <v>144</v>
      </c>
      <c r="G87" s="25" t="s">
        <v>129</v>
      </c>
      <c r="H87" s="25">
        <v>370439</v>
      </c>
      <c r="I87" s="31">
        <v>2.29</v>
      </c>
    </row>
    <row r="88" spans="1:9" ht="25.5">
      <c r="A88" s="8">
        <v>75</v>
      </c>
      <c r="B88" s="15" t="s">
        <v>261</v>
      </c>
      <c r="C88" s="1">
        <v>120</v>
      </c>
      <c r="D88" s="1" t="s">
        <v>151</v>
      </c>
      <c r="E88" s="4" t="s">
        <v>113</v>
      </c>
      <c r="F88" s="4" t="s">
        <v>112</v>
      </c>
      <c r="G88" s="4" t="s">
        <v>67</v>
      </c>
      <c r="H88" s="4">
        <v>7000195</v>
      </c>
      <c r="I88" s="33" t="s">
        <v>174</v>
      </c>
    </row>
    <row r="89" spans="1:9" ht="25.5">
      <c r="A89" s="8">
        <v>76</v>
      </c>
      <c r="B89" s="15" t="s">
        <v>262</v>
      </c>
      <c r="C89" s="1">
        <v>160</v>
      </c>
      <c r="D89" s="1" t="s">
        <v>151</v>
      </c>
      <c r="E89" s="4" t="s">
        <v>114</v>
      </c>
      <c r="F89" s="4" t="s">
        <v>111</v>
      </c>
      <c r="G89" s="4" t="s">
        <v>67</v>
      </c>
      <c r="H89" s="4">
        <v>2446300</v>
      </c>
      <c r="I89" s="33" t="s">
        <v>175</v>
      </c>
    </row>
    <row r="90" spans="1:9" ht="25.5">
      <c r="A90" s="8"/>
      <c r="B90" s="17" t="s">
        <v>263</v>
      </c>
      <c r="C90" s="1">
        <v>10</v>
      </c>
      <c r="D90" s="1" t="s">
        <v>151</v>
      </c>
      <c r="E90" s="4" t="s">
        <v>65</v>
      </c>
      <c r="F90" s="4" t="s">
        <v>36</v>
      </c>
      <c r="G90" s="4" t="s">
        <v>67</v>
      </c>
      <c r="H90" s="4">
        <v>1647353</v>
      </c>
      <c r="I90" s="33" t="s">
        <v>176</v>
      </c>
    </row>
    <row r="91" spans="1:9" ht="25.5">
      <c r="A91" s="8"/>
      <c r="B91" s="17" t="s">
        <v>264</v>
      </c>
      <c r="C91" s="1">
        <v>30</v>
      </c>
      <c r="D91" s="1" t="s">
        <v>151</v>
      </c>
      <c r="E91" s="4" t="s">
        <v>65</v>
      </c>
      <c r="F91" s="4" t="s">
        <v>111</v>
      </c>
      <c r="G91" s="4" t="s">
        <v>67</v>
      </c>
      <c r="H91" s="4">
        <v>1275411</v>
      </c>
      <c r="I91" s="33" t="s">
        <v>177</v>
      </c>
    </row>
    <row r="92" spans="1:9" ht="12.75">
      <c r="A92" s="38" t="s">
        <v>57</v>
      </c>
      <c r="B92" s="38"/>
      <c r="C92" s="38"/>
      <c r="D92" s="38"/>
      <c r="E92" s="38"/>
      <c r="F92" s="38"/>
      <c r="G92" s="38"/>
      <c r="H92" s="38"/>
      <c r="I92" s="39"/>
    </row>
    <row r="93" spans="1:9" ht="12.75">
      <c r="A93" s="8">
        <v>77</v>
      </c>
      <c r="B93" s="13" t="s">
        <v>265</v>
      </c>
      <c r="C93" s="1">
        <v>900</v>
      </c>
      <c r="D93" s="1" t="s">
        <v>150</v>
      </c>
      <c r="E93" s="25" t="s">
        <v>33</v>
      </c>
      <c r="F93" s="25" t="s">
        <v>41</v>
      </c>
      <c r="G93" s="25" t="s">
        <v>129</v>
      </c>
      <c r="H93" s="25">
        <v>232055</v>
      </c>
      <c r="I93" s="31">
        <v>1.18</v>
      </c>
    </row>
    <row r="94" spans="1:9" ht="38.25">
      <c r="A94" s="8">
        <v>78</v>
      </c>
      <c r="B94" s="13" t="s">
        <v>266</v>
      </c>
      <c r="C94" s="1">
        <v>990</v>
      </c>
      <c r="D94" s="1" t="s">
        <v>150</v>
      </c>
      <c r="E94" s="25" t="s">
        <v>13</v>
      </c>
      <c r="F94" s="25" t="s">
        <v>12</v>
      </c>
      <c r="G94" s="25" t="s">
        <v>129</v>
      </c>
      <c r="H94" s="25">
        <v>232065</v>
      </c>
      <c r="I94" s="31">
        <v>0.67</v>
      </c>
    </row>
    <row r="95" spans="1:9" ht="38.25">
      <c r="A95" s="8">
        <v>79</v>
      </c>
      <c r="B95" s="13" t="s">
        <v>267</v>
      </c>
      <c r="C95" s="1"/>
      <c r="D95" s="1" t="s">
        <v>150</v>
      </c>
      <c r="E95" s="25" t="s">
        <v>13</v>
      </c>
      <c r="F95" s="25" t="s">
        <v>12</v>
      </c>
      <c r="G95" s="25" t="s">
        <v>129</v>
      </c>
      <c r="H95" s="25">
        <v>232080</v>
      </c>
      <c r="I95" s="31">
        <v>0.79</v>
      </c>
    </row>
    <row r="96" spans="1:9" ht="25.5">
      <c r="A96" s="8">
        <v>80</v>
      </c>
      <c r="B96" s="13" t="s">
        <v>268</v>
      </c>
      <c r="C96" s="1">
        <f>120+24</f>
        <v>144</v>
      </c>
      <c r="D96" s="1" t="s">
        <v>150</v>
      </c>
      <c r="E96" s="25" t="s">
        <v>145</v>
      </c>
      <c r="F96" s="25" t="s">
        <v>41</v>
      </c>
      <c r="G96" s="25" t="s">
        <v>129</v>
      </c>
      <c r="H96" s="25">
        <v>232103</v>
      </c>
      <c r="I96" s="31">
        <v>2.09</v>
      </c>
    </row>
    <row r="97" spans="1:9" ht="12.75">
      <c r="A97" s="8"/>
      <c r="B97" s="18" t="s">
        <v>269</v>
      </c>
      <c r="C97" s="1"/>
      <c r="D97" s="30" t="s">
        <v>64</v>
      </c>
      <c r="E97" s="4"/>
      <c r="F97" s="4"/>
      <c r="G97" s="4"/>
      <c r="H97" s="4"/>
      <c r="I97" s="32"/>
    </row>
    <row r="98" spans="1:9" ht="12.75">
      <c r="A98" s="38" t="s">
        <v>58</v>
      </c>
      <c r="B98" s="38"/>
      <c r="C98" s="38"/>
      <c r="D98" s="38"/>
      <c r="E98" s="38"/>
      <c r="F98" s="38"/>
      <c r="G98" s="38"/>
      <c r="H98" s="38"/>
      <c r="I98" s="39"/>
    </row>
    <row r="99" spans="1:9" ht="52.5" customHeight="1">
      <c r="A99" s="8">
        <v>81</v>
      </c>
      <c r="B99" s="14" t="s">
        <v>270</v>
      </c>
      <c r="C99" s="1">
        <f>180+15+2250</f>
        <v>2445</v>
      </c>
      <c r="D99" s="1" t="s">
        <v>150</v>
      </c>
      <c r="E99" s="25" t="s">
        <v>6</v>
      </c>
      <c r="F99" s="25" t="s">
        <v>146</v>
      </c>
      <c r="G99" s="25" t="s">
        <v>129</v>
      </c>
      <c r="H99" s="25">
        <v>230014</v>
      </c>
      <c r="I99" s="31">
        <v>0.93</v>
      </c>
    </row>
    <row r="100" spans="1:9" ht="25.5">
      <c r="A100" s="8">
        <v>82</v>
      </c>
      <c r="B100" s="15" t="s">
        <v>271</v>
      </c>
      <c r="C100" s="1"/>
      <c r="D100" s="30" t="s">
        <v>64</v>
      </c>
      <c r="E100" s="4"/>
      <c r="F100" s="4"/>
      <c r="G100" s="4"/>
      <c r="H100" s="4"/>
      <c r="I100" s="32"/>
    </row>
    <row r="101" spans="1:9" ht="25.5">
      <c r="A101" s="8">
        <v>83</v>
      </c>
      <c r="B101" s="15" t="s">
        <v>272</v>
      </c>
      <c r="C101" s="1">
        <f>30+855</f>
        <v>885</v>
      </c>
      <c r="D101" s="30" t="s">
        <v>64</v>
      </c>
      <c r="E101" s="4"/>
      <c r="F101" s="4"/>
      <c r="G101" s="4"/>
      <c r="H101" s="4"/>
      <c r="I101" s="32"/>
    </row>
    <row r="102" spans="1:9" ht="12.75">
      <c r="A102" s="38" t="s">
        <v>59</v>
      </c>
      <c r="B102" s="38"/>
      <c r="C102" s="38"/>
      <c r="D102" s="38"/>
      <c r="E102" s="38"/>
      <c r="F102" s="38"/>
      <c r="G102" s="38"/>
      <c r="H102" s="38"/>
      <c r="I102" s="39"/>
    </row>
    <row r="103" spans="1:9" ht="12.75">
      <c r="A103" s="8">
        <v>84</v>
      </c>
      <c r="B103" s="13" t="s">
        <v>273</v>
      </c>
      <c r="C103" s="1">
        <v>300</v>
      </c>
      <c r="D103" s="1" t="s">
        <v>150</v>
      </c>
      <c r="E103" s="25" t="s">
        <v>6</v>
      </c>
      <c r="F103" s="25" t="s">
        <v>11</v>
      </c>
      <c r="G103" s="25" t="s">
        <v>129</v>
      </c>
      <c r="H103" s="25">
        <v>64067</v>
      </c>
      <c r="I103" s="31">
        <v>2.14</v>
      </c>
    </row>
    <row r="104" spans="1:9" ht="12.75">
      <c r="A104" s="8">
        <v>85</v>
      </c>
      <c r="B104" s="13" t="s">
        <v>274</v>
      </c>
      <c r="C104" s="1">
        <v>150</v>
      </c>
      <c r="D104" s="1" t="s">
        <v>150</v>
      </c>
      <c r="E104" s="25" t="s">
        <v>9</v>
      </c>
      <c r="F104" s="25" t="s">
        <v>11</v>
      </c>
      <c r="G104" s="25" t="s">
        <v>129</v>
      </c>
      <c r="H104" s="25">
        <v>64032</v>
      </c>
      <c r="I104" s="31">
        <v>2.18</v>
      </c>
    </row>
    <row r="105" spans="1:9" ht="12.75">
      <c r="A105" s="8">
        <v>86</v>
      </c>
      <c r="B105" s="13" t="s">
        <v>275</v>
      </c>
      <c r="C105" s="1">
        <f>60+150+220</f>
        <v>430</v>
      </c>
      <c r="D105" s="1" t="s">
        <v>150</v>
      </c>
      <c r="E105" s="25" t="s">
        <v>9</v>
      </c>
      <c r="F105" s="25" t="s">
        <v>11</v>
      </c>
      <c r="G105" s="25" t="s">
        <v>129</v>
      </c>
      <c r="H105" s="25">
        <v>64036</v>
      </c>
      <c r="I105" s="31">
        <v>2.08</v>
      </c>
    </row>
    <row r="106" spans="1:9" ht="12.75">
      <c r="A106" s="8">
        <v>87</v>
      </c>
      <c r="B106" s="13" t="s">
        <v>276</v>
      </c>
      <c r="C106" s="1">
        <f>5+108+180</f>
        <v>293</v>
      </c>
      <c r="D106" s="1" t="s">
        <v>150</v>
      </c>
      <c r="E106" s="25" t="s">
        <v>42</v>
      </c>
      <c r="F106" s="26" t="s">
        <v>147</v>
      </c>
      <c r="G106" s="25" t="s">
        <v>129</v>
      </c>
      <c r="H106" s="25">
        <v>66005</v>
      </c>
      <c r="I106" s="31">
        <v>2.46</v>
      </c>
    </row>
    <row r="107" spans="1:9" ht="25.5">
      <c r="A107" s="8">
        <v>88</v>
      </c>
      <c r="B107" s="15" t="s">
        <v>277</v>
      </c>
      <c r="C107" s="1">
        <f>5+34.5+10</f>
        <v>49.5</v>
      </c>
      <c r="D107" s="1" t="s">
        <v>151</v>
      </c>
      <c r="E107" s="4" t="s">
        <v>115</v>
      </c>
      <c r="F107" s="4" t="s">
        <v>116</v>
      </c>
      <c r="G107" s="4" t="s">
        <v>67</v>
      </c>
      <c r="H107" s="4">
        <v>8256323</v>
      </c>
      <c r="I107" s="33" t="s">
        <v>178</v>
      </c>
    </row>
    <row r="108" spans="1:9" ht="25.5">
      <c r="A108" s="8">
        <v>89</v>
      </c>
      <c r="B108" s="13" t="s">
        <v>278</v>
      </c>
      <c r="C108" s="1">
        <f>20+270+90</f>
        <v>380</v>
      </c>
      <c r="D108" s="1" t="s">
        <v>150</v>
      </c>
      <c r="E108" s="25" t="s">
        <v>6</v>
      </c>
      <c r="F108" s="25" t="s">
        <v>43</v>
      </c>
      <c r="G108" s="25" t="s">
        <v>129</v>
      </c>
      <c r="H108" s="25">
        <v>65029</v>
      </c>
      <c r="I108" s="31">
        <v>2.49</v>
      </c>
    </row>
    <row r="109" spans="1:9" ht="12.75">
      <c r="A109" s="8">
        <v>90</v>
      </c>
      <c r="B109" s="15" t="s">
        <v>279</v>
      </c>
      <c r="C109" s="1"/>
      <c r="D109" s="1" t="s">
        <v>151</v>
      </c>
      <c r="E109" s="4" t="s">
        <v>117</v>
      </c>
      <c r="F109" s="4" t="s">
        <v>21</v>
      </c>
      <c r="G109" s="4" t="s">
        <v>67</v>
      </c>
      <c r="H109" s="4">
        <v>1012335</v>
      </c>
      <c r="I109" s="32" t="s">
        <v>118</v>
      </c>
    </row>
    <row r="110" spans="1:9" ht="12.75">
      <c r="A110" s="8">
        <v>91</v>
      </c>
      <c r="B110" s="15" t="s">
        <v>280</v>
      </c>
      <c r="C110" s="1">
        <f>40+270+300</f>
        <v>610</v>
      </c>
      <c r="D110" s="1" t="s">
        <v>150</v>
      </c>
      <c r="E110" s="25" t="s">
        <v>9</v>
      </c>
      <c r="F110" s="26" t="s">
        <v>148</v>
      </c>
      <c r="G110" s="25" t="s">
        <v>129</v>
      </c>
      <c r="H110" s="25">
        <v>64316</v>
      </c>
      <c r="I110" s="31">
        <v>2.39</v>
      </c>
    </row>
    <row r="111" spans="1:9" ht="12.75">
      <c r="A111" s="38" t="s">
        <v>60</v>
      </c>
      <c r="B111" s="38"/>
      <c r="C111" s="38"/>
      <c r="D111" s="38"/>
      <c r="E111" s="38"/>
      <c r="F111" s="38"/>
      <c r="G111" s="38"/>
      <c r="H111" s="38"/>
      <c r="I111" s="39"/>
    </row>
    <row r="112" spans="1:9" ht="51">
      <c r="A112" s="8">
        <v>92</v>
      </c>
      <c r="B112" s="13" t="s">
        <v>281</v>
      </c>
      <c r="C112" s="1">
        <f>40+100</f>
        <v>140</v>
      </c>
      <c r="D112" s="1" t="s">
        <v>150</v>
      </c>
      <c r="E112" s="25" t="s">
        <v>5</v>
      </c>
      <c r="F112" s="25" t="s">
        <v>44</v>
      </c>
      <c r="G112" s="25" t="s">
        <v>129</v>
      </c>
      <c r="H112" s="25">
        <v>143334</v>
      </c>
      <c r="I112" s="31">
        <v>1.84</v>
      </c>
    </row>
    <row r="113" spans="1:9" ht="38.25">
      <c r="A113" s="8">
        <v>93</v>
      </c>
      <c r="B113" s="13" t="s">
        <v>282</v>
      </c>
      <c r="C113" s="1">
        <f>130+180</f>
        <v>310</v>
      </c>
      <c r="D113" s="1" t="s">
        <v>151</v>
      </c>
      <c r="E113" s="4" t="s">
        <v>119</v>
      </c>
      <c r="F113" s="4" t="s">
        <v>120</v>
      </c>
      <c r="G113" s="4" t="s">
        <v>67</v>
      </c>
      <c r="H113" s="4">
        <v>1331248</v>
      </c>
      <c r="I113" s="33" t="s">
        <v>179</v>
      </c>
    </row>
    <row r="114" spans="1:9" s="23" customFormat="1" ht="12.75">
      <c r="A114" s="8">
        <v>94</v>
      </c>
      <c r="B114" s="14" t="s">
        <v>283</v>
      </c>
      <c r="C114" s="2">
        <f>10+50+30</f>
        <v>90</v>
      </c>
      <c r="D114" s="2" t="s">
        <v>150</v>
      </c>
      <c r="E114" s="25" t="s">
        <v>5</v>
      </c>
      <c r="F114" s="25" t="s">
        <v>45</v>
      </c>
      <c r="G114" s="25" t="s">
        <v>129</v>
      </c>
      <c r="H114" s="25">
        <v>141029</v>
      </c>
      <c r="I114" s="31">
        <v>5.69</v>
      </c>
    </row>
    <row r="115" spans="1:9" ht="89.25">
      <c r="A115" s="8">
        <v>95</v>
      </c>
      <c r="B115" s="13" t="s">
        <v>284</v>
      </c>
      <c r="C115" s="1">
        <f>60+60</f>
        <v>120</v>
      </c>
      <c r="D115" s="1" t="s">
        <v>150</v>
      </c>
      <c r="E115" s="25" t="s">
        <v>5</v>
      </c>
      <c r="F115" s="25" t="s">
        <v>44</v>
      </c>
      <c r="G115" s="25" t="s">
        <v>129</v>
      </c>
      <c r="H115" s="25">
        <v>141014</v>
      </c>
      <c r="I115" s="31">
        <v>2.41</v>
      </c>
    </row>
    <row r="116" spans="1:9" ht="25.5">
      <c r="A116" s="8">
        <v>96</v>
      </c>
      <c r="B116" s="15" t="s">
        <v>285</v>
      </c>
      <c r="C116" s="1">
        <f>40+60</f>
        <v>100</v>
      </c>
      <c r="D116" s="1" t="s">
        <v>150</v>
      </c>
      <c r="E116" s="25" t="s">
        <v>5</v>
      </c>
      <c r="F116" s="25" t="s">
        <v>46</v>
      </c>
      <c r="G116" s="25" t="s">
        <v>129</v>
      </c>
      <c r="H116" s="25">
        <v>143329</v>
      </c>
      <c r="I116" s="31">
        <v>2.41</v>
      </c>
    </row>
    <row r="117" spans="1:9" ht="25.5">
      <c r="A117" s="8">
        <v>97</v>
      </c>
      <c r="B117" s="15" t="s">
        <v>286</v>
      </c>
      <c r="C117" s="1"/>
      <c r="D117" s="1" t="s">
        <v>151</v>
      </c>
      <c r="E117" s="4" t="s">
        <v>122</v>
      </c>
      <c r="F117" s="4" t="s">
        <v>123</v>
      </c>
      <c r="G117" s="4" t="s">
        <v>67</v>
      </c>
      <c r="H117" s="4">
        <v>8839847</v>
      </c>
      <c r="I117" s="33" t="s">
        <v>180</v>
      </c>
    </row>
    <row r="118" spans="1:9" ht="25.5">
      <c r="A118" s="8">
        <v>98</v>
      </c>
      <c r="B118" s="14" t="s">
        <v>287</v>
      </c>
      <c r="C118" s="2">
        <f>40+90</f>
        <v>130</v>
      </c>
      <c r="D118" s="30" t="s">
        <v>64</v>
      </c>
      <c r="E118" s="4"/>
      <c r="F118" s="4"/>
      <c r="G118" s="4"/>
      <c r="H118" s="4"/>
      <c r="I118" s="32"/>
    </row>
    <row r="119" spans="1:9" ht="25.5">
      <c r="A119" s="8">
        <v>99</v>
      </c>
      <c r="B119" s="14" t="s">
        <v>288</v>
      </c>
      <c r="C119" s="2">
        <f>10+430</f>
        <v>440</v>
      </c>
      <c r="D119" s="2" t="s">
        <v>151</v>
      </c>
      <c r="E119" s="4" t="s">
        <v>68</v>
      </c>
      <c r="F119" s="4" t="s">
        <v>124</v>
      </c>
      <c r="G119" s="4" t="s">
        <v>67</v>
      </c>
      <c r="H119" s="4">
        <v>1780980</v>
      </c>
      <c r="I119" s="33" t="s">
        <v>177</v>
      </c>
    </row>
    <row r="120" spans="1:9" ht="25.5">
      <c r="A120" s="8">
        <v>100</v>
      </c>
      <c r="B120" s="14" t="s">
        <v>289</v>
      </c>
      <c r="C120" s="2">
        <v>40</v>
      </c>
      <c r="D120" s="2" t="s">
        <v>151</v>
      </c>
      <c r="E120" s="4" t="s">
        <v>69</v>
      </c>
      <c r="F120" s="4" t="s">
        <v>125</v>
      </c>
      <c r="G120" s="4" t="s">
        <v>67</v>
      </c>
      <c r="H120" s="4">
        <v>5682289</v>
      </c>
      <c r="I120" s="33" t="s">
        <v>181</v>
      </c>
    </row>
    <row r="121" spans="1:9" ht="25.5">
      <c r="A121" s="8">
        <v>101</v>
      </c>
      <c r="B121" s="13" t="s">
        <v>290</v>
      </c>
      <c r="C121" s="1">
        <f>10+50+120</f>
        <v>180</v>
      </c>
      <c r="D121" s="1" t="s">
        <v>151</v>
      </c>
      <c r="E121" s="4" t="s">
        <v>65</v>
      </c>
      <c r="F121" s="4" t="s">
        <v>121</v>
      </c>
      <c r="G121" s="4" t="s">
        <v>67</v>
      </c>
      <c r="H121" s="4">
        <v>1306794</v>
      </c>
      <c r="I121" s="33" t="s">
        <v>182</v>
      </c>
    </row>
    <row r="122" spans="1:9" ht="25.5">
      <c r="A122" s="8">
        <v>102</v>
      </c>
      <c r="B122" s="13" t="s">
        <v>291</v>
      </c>
      <c r="C122" s="1">
        <v>42</v>
      </c>
      <c r="D122" s="1" t="s">
        <v>151</v>
      </c>
      <c r="E122" s="4" t="s">
        <v>126</v>
      </c>
      <c r="F122" s="4" t="s">
        <v>127</v>
      </c>
      <c r="G122" s="4" t="s">
        <v>67</v>
      </c>
      <c r="H122" s="4">
        <v>1773019</v>
      </c>
      <c r="I122" s="33" t="s">
        <v>183</v>
      </c>
    </row>
    <row r="123" spans="1:9" ht="51">
      <c r="A123" s="8">
        <v>103</v>
      </c>
      <c r="B123" s="15" t="s">
        <v>292</v>
      </c>
      <c r="C123" s="1">
        <f>50+270</f>
        <v>320</v>
      </c>
      <c r="D123" s="1" t="s">
        <v>150</v>
      </c>
      <c r="E123" s="25" t="s">
        <v>47</v>
      </c>
      <c r="F123" s="25" t="s">
        <v>149</v>
      </c>
      <c r="G123" s="25" t="s">
        <v>129</v>
      </c>
      <c r="H123" s="25">
        <v>136017</v>
      </c>
      <c r="I123" s="31">
        <v>1.81</v>
      </c>
    </row>
    <row r="124" spans="1:9" ht="25.5">
      <c r="A124" s="8">
        <v>104</v>
      </c>
      <c r="B124" s="15" t="s">
        <v>293</v>
      </c>
      <c r="C124" s="1">
        <v>48</v>
      </c>
      <c r="D124" s="1" t="s">
        <v>151</v>
      </c>
      <c r="E124" s="4" t="s">
        <v>95</v>
      </c>
      <c r="F124" s="4" t="s">
        <v>127</v>
      </c>
      <c r="G124" s="4" t="s">
        <v>67</v>
      </c>
      <c r="H124" s="4">
        <v>4849808</v>
      </c>
      <c r="I124" s="33" t="s">
        <v>184</v>
      </c>
    </row>
    <row r="125" spans="1:9" ht="38.25">
      <c r="A125" s="8">
        <v>105</v>
      </c>
      <c r="B125" s="19" t="s">
        <v>294</v>
      </c>
      <c r="C125" s="5">
        <v>150</v>
      </c>
      <c r="D125" s="5" t="s">
        <v>151</v>
      </c>
      <c r="E125" s="24" t="s">
        <v>68</v>
      </c>
      <c r="F125" s="24" t="s">
        <v>120</v>
      </c>
      <c r="G125" s="24" t="s">
        <v>67</v>
      </c>
      <c r="H125" s="24">
        <v>1401306</v>
      </c>
      <c r="I125" s="37" t="s">
        <v>185</v>
      </c>
    </row>
  </sheetData>
  <sheetProtection/>
  <mergeCells count="14">
    <mergeCell ref="A1:I1"/>
    <mergeCell ref="A4:I4"/>
    <mergeCell ref="A102:I102"/>
    <mergeCell ref="A92:I92"/>
    <mergeCell ref="A48:I48"/>
    <mergeCell ref="A54:I54"/>
    <mergeCell ref="A26:I26"/>
    <mergeCell ref="A29:I29"/>
    <mergeCell ref="A41:I41"/>
    <mergeCell ref="A111:I111"/>
    <mergeCell ref="A64:I64"/>
    <mergeCell ref="A69:I69"/>
    <mergeCell ref="A75:I75"/>
    <mergeCell ref="A98:I98"/>
  </mergeCells>
  <printOptions/>
  <pageMargins left="0.25" right="0.25" top="0.75" bottom="0.75" header="0.3" footer="0.3"/>
  <pageSetup fitToHeight="10" fitToWidth="1" horizontalDpi="600" verticalDpi="600" orientation="portrait" scale="68" r:id="rId1"/>
  <headerFooter>
    <oddHeader>&amp;CGSS11578E-MEAT</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vicki.macklin</dc:creator>
  <cp:keywords/>
  <dc:description/>
  <cp:lastModifiedBy>courtney.mccarty</cp:lastModifiedBy>
  <cp:lastPrinted>2011-09-28T13:09:58Z</cp:lastPrinted>
  <dcterms:created xsi:type="dcterms:W3CDTF">2009-08-27T15:36:17Z</dcterms:created>
  <dcterms:modified xsi:type="dcterms:W3CDTF">2011-09-28T13:56:57Z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-2079726405</vt:i4>
  </property>
  <property fmtid="{D5CDD505-2E9C-101B-9397-08002B2CF9AE}" pid="4" name="_NewReviewCyc">
    <vt:lpwstr/>
  </property>
  <property fmtid="{D5CDD505-2E9C-101B-9397-08002B2CF9AE}" pid="5" name="_EmailSubje">
    <vt:lpwstr>GSS_11578E_PS.xls        [  MEAT ]</vt:lpwstr>
  </property>
  <property fmtid="{D5CDD505-2E9C-101B-9397-08002B2CF9AE}" pid="6" name="_AuthorEma">
    <vt:lpwstr>silvia.goddard@state.de.us</vt:lpwstr>
  </property>
  <property fmtid="{D5CDD505-2E9C-101B-9397-08002B2CF9AE}" pid="7" name="_AuthorEmailDisplayNa">
    <vt:lpwstr>Goddard Silvia D. (OMB)</vt:lpwstr>
  </property>
</Properties>
</file>