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86" firstSheet="1" activeTab="1"/>
  </bookViews>
  <sheets>
    <sheet name="Instructions" sheetId="1" r:id="rId1"/>
    <sheet name="Vendor Information" sheetId="2" r:id="rId2"/>
    <sheet name="DOC Approved Brands" sheetId="3" r:id="rId3"/>
    <sheet name="DOC Pricing" sheetId="4" r:id="rId4"/>
    <sheet name="DHSS Approved Brands" sheetId="5" r:id="rId5"/>
    <sheet name="DHSS Pricing" sheetId="6" r:id="rId6"/>
  </sheets>
  <definedNames/>
  <calcPr fullCalcOnLoad="1"/>
</workbook>
</file>

<file path=xl/sharedStrings.xml><?xml version="1.0" encoding="utf-8"?>
<sst xmlns="http://schemas.openxmlformats.org/spreadsheetml/2006/main" count="1073" uniqueCount="732">
  <si>
    <t>ITEM #</t>
  </si>
  <si>
    <t>ITEM DESCRIPTION</t>
  </si>
  <si>
    <t>APPROVED BRAND</t>
  </si>
  <si>
    <t>PACK SIZE</t>
  </si>
  <si>
    <t>PRODUCT CODE</t>
  </si>
  <si>
    <t>SPECIFICATIONS</t>
  </si>
  <si>
    <t>CONTRACT QUANT.</t>
  </si>
  <si>
    <t>CASE/PACK SIZE</t>
  </si>
  <si>
    <t>BRAND/PACKER NAME</t>
  </si>
  <si>
    <t>PROD. CODE</t>
  </si>
  <si>
    <t>UNIT PRICE</t>
  </si>
  <si>
    <t>GREENVIEW</t>
  </si>
  <si>
    <t>LEE</t>
  </si>
  <si>
    <t>NAT'L STEAK &amp; POULTRY</t>
  </si>
  <si>
    <t>**1</t>
  </si>
  <si>
    <t>BEEF CUBES</t>
  </si>
  <si>
    <t>MAIDRITE</t>
  </si>
  <si>
    <t>HOLTEN/BUTCHERS BLOCK</t>
  </si>
  <si>
    <t>BFI</t>
  </si>
  <si>
    <t>**3</t>
  </si>
  <si>
    <t>BEEF PATTIES, GROUND 80/20</t>
  </si>
  <si>
    <t>HOLTEN</t>
  </si>
  <si>
    <t>HOUSE OF RAEFORD</t>
  </si>
  <si>
    <t>**4</t>
  </si>
  <si>
    <t>BEEF RIB</t>
  </si>
  <si>
    <t>GOODSOURCE</t>
  </si>
  <si>
    <t>**5</t>
  </si>
  <si>
    <t>REDUCED SODIUM CHICKEN SAUSAGE</t>
  </si>
  <si>
    <t>**6</t>
  </si>
  <si>
    <t>BEEF STEAK SANDWICH 80/20</t>
  </si>
  <si>
    <t>**7</t>
  </si>
  <si>
    <t>KINGS DELIGHT</t>
  </si>
  <si>
    <t>CRIDER</t>
  </si>
  <si>
    <t>**8</t>
  </si>
  <si>
    <t>BONLESS CHICKEN GROUND</t>
  </si>
  <si>
    <t>GOODSOURCE/ SMARTFARE</t>
  </si>
  <si>
    <t>**9</t>
  </si>
  <si>
    <t>CHICKEN, BOLOGNA LOW SODIUM</t>
  </si>
  <si>
    <t>**11</t>
  </si>
  <si>
    <t>REDUCED SODIUM CHICKEN BREAST PATTY</t>
  </si>
  <si>
    <t>*12</t>
  </si>
  <si>
    <t>TURKEY BURGER, PRE-COOKED</t>
  </si>
  <si>
    <t>GOOD HARBOR</t>
  </si>
  <si>
    <t>NORTH ATLANTIC</t>
  </si>
  <si>
    <t>CSV-NAT'L FISH &amp; SEAFOOD</t>
  </si>
  <si>
    <t>SEASIDE</t>
  </si>
  <si>
    <t>FPI</t>
  </si>
  <si>
    <t>UNIVERSAL FISH</t>
  </si>
  <si>
    <t>**13</t>
  </si>
  <si>
    <t>FISH, BREADED</t>
  </si>
  <si>
    <t>**14</t>
  </si>
  <si>
    <t>FRANKFURTER CHICKEN LOW SODIUM</t>
  </si>
  <si>
    <t>LONGMONT</t>
  </si>
  <si>
    <t>PERDUE</t>
  </si>
  <si>
    <t>TURKEY GROUND COARSE 85/15</t>
  </si>
  <si>
    <t>JENNIE-O</t>
  </si>
  <si>
    <t>KUNZLER</t>
  </si>
  <si>
    <t>CAROLINA</t>
  </si>
  <si>
    <t>**19</t>
  </si>
  <si>
    <t>TURKEY HAM</t>
  </si>
  <si>
    <t>FOSTER FARMS</t>
  </si>
  <si>
    <t>APPLEGATE FARMS</t>
  </si>
  <si>
    <t>EMMBER CLASSIC</t>
  </si>
  <si>
    <t>**20</t>
  </si>
  <si>
    <t>TURKEY, OVEN ROASTED, END &amp; PIECES</t>
  </si>
  <si>
    <t>SYSCO CLASSIC</t>
  </si>
  <si>
    <t>**21</t>
  </si>
  <si>
    <t>TURKEY SAUSAGE LINK</t>
  </si>
  <si>
    <t>**22</t>
  </si>
  <si>
    <t>PAPETTI</t>
  </si>
  <si>
    <t>ECHO LAKE</t>
  </si>
  <si>
    <t>FROZEN LIQUID EGGS</t>
  </si>
  <si>
    <t>Ship samples to:</t>
  </si>
  <si>
    <t>Delaware Correctional Center, Central Supply</t>
  </si>
  <si>
    <t>Attn: Wendal Lundy, Samples</t>
  </si>
  <si>
    <t>1181 Paddock Road</t>
  </si>
  <si>
    <t>Smyrna, DE 19977</t>
  </si>
  <si>
    <t>Bid/Contract #</t>
  </si>
  <si>
    <t>Vendor Name, contact person, and telephone #</t>
  </si>
  <si>
    <t>Manufacturer Product Specification Sheet Including:</t>
  </si>
  <si>
    <t>Product Name</t>
  </si>
  <si>
    <t>Brand Name</t>
  </si>
  <si>
    <t>Product Code</t>
  </si>
  <si>
    <t>Unit/Pack size</t>
  </si>
  <si>
    <t>Nutritional Information</t>
  </si>
  <si>
    <t>GVM 135A</t>
  </si>
  <si>
    <t>70804-26102</t>
  </si>
  <si>
    <t>BFI0104</t>
  </si>
  <si>
    <t>70804-32001</t>
  </si>
  <si>
    <t>C2115</t>
  </si>
  <si>
    <t>GHBH062CH</t>
  </si>
  <si>
    <t>3370-4030</t>
  </si>
  <si>
    <t>M7372</t>
  </si>
  <si>
    <t>NA1001</t>
  </si>
  <si>
    <t>2296 (8107)</t>
  </si>
  <si>
    <t>CVF60</t>
  </si>
  <si>
    <t>MFG:5002</t>
  </si>
  <si>
    <t>10#</t>
  </si>
  <si>
    <t>6/5#</t>
  </si>
  <si>
    <t>2/10#</t>
  </si>
  <si>
    <t>10/5#</t>
  </si>
  <si>
    <t>2/5#</t>
  </si>
  <si>
    <t>4/5#</t>
  </si>
  <si>
    <t>10# CHUBS</t>
  </si>
  <si>
    <t>5/6.75 - 7#</t>
  </si>
  <si>
    <t>120/4 OZ 30#</t>
  </si>
  <si>
    <t>2/7#</t>
  </si>
  <si>
    <t>2/6-8#</t>
  </si>
  <si>
    <t>2/7-9#</t>
  </si>
  <si>
    <t>18-20# AVG</t>
  </si>
  <si>
    <t>18-20 AVG</t>
  </si>
  <si>
    <t>CW</t>
  </si>
  <si>
    <t>2/8-10# AVG</t>
  </si>
  <si>
    <t>20# AVG</t>
  </si>
  <si>
    <t>BRAND/ PACKER NAME</t>
  </si>
  <si>
    <t>PHILLY'S BEST</t>
  </si>
  <si>
    <t>YMS4</t>
  </si>
  <si>
    <t>HAM</t>
  </si>
  <si>
    <t>CSV</t>
  </si>
  <si>
    <t>H&amp;S PROVISIONS</t>
  </si>
  <si>
    <t>NETTED ROAST TURKEY</t>
  </si>
  <si>
    <t>UNIT OF MEASURE</t>
  </si>
  <si>
    <t>ONE-TIME DELIVERY PRICE</t>
  </si>
  <si>
    <t>**10</t>
  </si>
  <si>
    <t>CHEESE, AMERICAN SLICED</t>
  </si>
  <si>
    <t>GREAT LAKES</t>
  </si>
  <si>
    <t>MARGARINE SOLIDS</t>
  </si>
  <si>
    <t>ADMIRATION</t>
  </si>
  <si>
    <t>30/1#</t>
  </si>
  <si>
    <t>BONGARD</t>
  </si>
  <si>
    <t>OASIS</t>
  </si>
  <si>
    <t>CAN CONTRACTOR PROVIDE DELIVERY WITHIN 72 HOURS OF ORDER PLACEMENT?</t>
  </si>
  <si>
    <t>CAN CONTRACTOR PROVIDE MENU AND RECIPE SUPPORT? (See page 37 of ITB)</t>
  </si>
  <si>
    <t>Delaware Hospital for the Chornically Ill</t>
  </si>
  <si>
    <t>Attn: Teresa Gedney, Samples</t>
  </si>
  <si>
    <t>100 Sunnyside Road</t>
  </si>
  <si>
    <t>**2</t>
  </si>
  <si>
    <t>REDUCED SODIUM MEAT LOAF</t>
  </si>
  <si>
    <t>GOOD SOURCE</t>
  </si>
  <si>
    <t>30#</t>
  </si>
  <si>
    <t>3492-4030</t>
  </si>
  <si>
    <t>REDUCED SODIUM SALISBURY STEAK</t>
  </si>
  <si>
    <t>3490-4030</t>
  </si>
  <si>
    <t>**16</t>
  </si>
  <si>
    <t>*17</t>
  </si>
  <si>
    <t>**18</t>
  </si>
  <si>
    <t>4/10#</t>
  </si>
  <si>
    <t>SILVER SPRING FARMS</t>
  </si>
  <si>
    <t>5500 LBS</t>
  </si>
  <si>
    <t>8000 LBS</t>
  </si>
  <si>
    <t>15000 LBS</t>
  </si>
  <si>
    <t>5000 LBS</t>
  </si>
  <si>
    <t>7500 LBS</t>
  </si>
  <si>
    <t>28000 LBS</t>
  </si>
  <si>
    <t>25000 LBS</t>
  </si>
  <si>
    <t>800 LBS</t>
  </si>
  <si>
    <t>150 LBS</t>
  </si>
  <si>
    <t>27000 LBS</t>
  </si>
  <si>
    <t>14000 LBS</t>
  </si>
  <si>
    <t>INTERSTATE SEAFOOD</t>
  </si>
  <si>
    <t>TOP (INSIDE ROUND)</t>
  </si>
  <si>
    <t>HEARTLAND</t>
  </si>
  <si>
    <t>3PC/CS</t>
  </si>
  <si>
    <t>CORNED BEEF ROUND</t>
  </si>
  <si>
    <t>BEEF INTERNATIONAL</t>
  </si>
  <si>
    <t>2/8#</t>
  </si>
  <si>
    <t>CHIPPED BEEF FRIZZLING</t>
  </si>
  <si>
    <t>BEEF INTERNATION</t>
  </si>
  <si>
    <t>8/3#</t>
  </si>
  <si>
    <t>STEAK BEEF, CHIPPED</t>
  </si>
  <si>
    <t>DEVAULT</t>
  </si>
  <si>
    <t>QUAKER MAID</t>
  </si>
  <si>
    <t>KESSLER</t>
  </si>
  <si>
    <t>BOARDWALK BRAND</t>
  </si>
  <si>
    <t>GROUND BEEF</t>
  </si>
  <si>
    <t>FIREVR</t>
  </si>
  <si>
    <t>GROUND BEEF PATTIES</t>
  </si>
  <si>
    <t>SYS CLS</t>
  </si>
  <si>
    <t>20#</t>
  </si>
  <si>
    <t>LEE/COOKS</t>
  </si>
  <si>
    <t>BEEF PATTY CHARBROILED</t>
  </si>
  <si>
    <t>PIERRE</t>
  </si>
  <si>
    <t>15#</t>
  </si>
  <si>
    <t>SSI</t>
  </si>
  <si>
    <t>182/3OZ</t>
  </si>
  <si>
    <t>BEEF RIB PATTY</t>
  </si>
  <si>
    <t>BEEF STRIPS</t>
  </si>
  <si>
    <t>PEPPER STEAK</t>
  </si>
  <si>
    <t>**12</t>
  </si>
  <si>
    <t>COUNTRY FRIED STEAK FRITTERS</t>
  </si>
  <si>
    <t>SYS IMP</t>
  </si>
  <si>
    <t>ITALIAN MEATBALLS</t>
  </si>
  <si>
    <t>MAMMA MIA</t>
  </si>
  <si>
    <t>ITALIAN MEATBALLS PRECOOKED</t>
  </si>
  <si>
    <t>BUONO VITA</t>
  </si>
  <si>
    <t>**15</t>
  </si>
  <si>
    <t>BEEF DELI STYLE ROUND</t>
  </si>
  <si>
    <t>BEEF FAJITA STRIPS</t>
  </si>
  <si>
    <t>CASASOL</t>
  </si>
  <si>
    <t>**17</t>
  </si>
  <si>
    <t>BEEF LIVER</t>
  </si>
  <si>
    <t>MAID RITE</t>
  </si>
  <si>
    <t>BEEF STEAK RIBEYE</t>
  </si>
  <si>
    <t>BEEF BRISKET</t>
  </si>
  <si>
    <t>GARDEN VEGETABLE PATTY</t>
  </si>
  <si>
    <t>MORNSTAR</t>
  </si>
  <si>
    <t>10.5#</t>
  </si>
  <si>
    <t>GROUND VEAL PATTY UNBREADED</t>
  </si>
  <si>
    <t>AREZZIO</t>
  </si>
  <si>
    <t>PURE GROUND VEAL</t>
  </si>
  <si>
    <t>**23</t>
  </si>
  <si>
    <t>PORK RIBBED SHAPED PATTY</t>
  </si>
  <si>
    <t>ADVANCE</t>
  </si>
  <si>
    <t>219-530</t>
  </si>
  <si>
    <t>**24</t>
  </si>
  <si>
    <t>PORK CHOP BONELESS CENTER CUT</t>
  </si>
  <si>
    <t>**25</t>
  </si>
  <si>
    <t>PORK TENDERLOIN BONELESS TIED</t>
  </si>
  <si>
    <t>HATFIELD</t>
  </si>
  <si>
    <t>31#</t>
  </si>
  <si>
    <t>**26</t>
  </si>
  <si>
    <t>GROUND PORK</t>
  </si>
  <si>
    <t>GRANT</t>
  </si>
  <si>
    <t>4/40#</t>
  </si>
  <si>
    <t>**27</t>
  </si>
  <si>
    <t>PORK SAUSAGE LINK</t>
  </si>
  <si>
    <t>FARMLAND</t>
  </si>
  <si>
    <t>70247 135157</t>
  </si>
  <si>
    <t>**28</t>
  </si>
  <si>
    <t>PORK SAUSAGE PATTY</t>
  </si>
  <si>
    <t>**29</t>
  </si>
  <si>
    <t>PORK SAUSAGE PATTY PRECOOKED</t>
  </si>
  <si>
    <t>**30</t>
  </si>
  <si>
    <t>PORK SAUSAGE 1# ROLL</t>
  </si>
  <si>
    <t>**31</t>
  </si>
  <si>
    <t>**32</t>
  </si>
  <si>
    <t>PORK BBQ PULLED</t>
  </si>
  <si>
    <t>**33</t>
  </si>
  <si>
    <t>HAM FRESH BONLESS</t>
  </si>
  <si>
    <t>BBRL</t>
  </si>
  <si>
    <t>2/10-14#</t>
  </si>
  <si>
    <t>DAKOTA</t>
  </si>
  <si>
    <t>3/15#</t>
  </si>
  <si>
    <t>**34</t>
  </si>
  <si>
    <t>HAM COOKED DOMESTIC</t>
  </si>
  <si>
    <t>HORMEL</t>
  </si>
  <si>
    <t>2/13#</t>
  </si>
  <si>
    <t>3/11#</t>
  </si>
  <si>
    <t>**35</t>
  </si>
  <si>
    <t>HAM COOKED IMPORTED</t>
  </si>
  <si>
    <t>70247 193820</t>
  </si>
  <si>
    <t>**36</t>
  </si>
  <si>
    <t>HOT HAM CAPPICOLLA</t>
  </si>
  <si>
    <t>BERKS</t>
  </si>
  <si>
    <t>2/4.5#</t>
  </si>
  <si>
    <t>9#</t>
  </si>
  <si>
    <t>**37</t>
  </si>
  <si>
    <t>HAM PEPPERED</t>
  </si>
  <si>
    <t>2/6#</t>
  </si>
  <si>
    <t>**38</t>
  </si>
  <si>
    <t>BONELESS SMOKED HAM BRT</t>
  </si>
  <si>
    <t>BBRLCLS</t>
  </si>
  <si>
    <t>1/14-19#</t>
  </si>
  <si>
    <t>2-6#</t>
  </si>
  <si>
    <t>**39</t>
  </si>
  <si>
    <t>BREAKFAST HAM PATTY PRECOOKED</t>
  </si>
  <si>
    <t>ARMOUR</t>
  </si>
  <si>
    <t>**40</t>
  </si>
  <si>
    <t>SCRAPPLE, PORK</t>
  </si>
  <si>
    <t>GREENSBORO</t>
  </si>
  <si>
    <t>KIRBY &amp; HOLLOWAY</t>
  </si>
  <si>
    <t>**41</t>
  </si>
  <si>
    <t>SCRAPPLE, BEEF</t>
  </si>
  <si>
    <t>KIRNY &amp; HOLLOWAY</t>
  </si>
  <si>
    <t>**42</t>
  </si>
  <si>
    <t>BACON #1 QUALITY</t>
  </si>
  <si>
    <t>GWALTNEY</t>
  </si>
  <si>
    <t>**43</t>
  </si>
  <si>
    <t>TURKEY THIGH BONELESS</t>
  </si>
  <si>
    <t>MICHIGAN TURKEY</t>
  </si>
  <si>
    <t>**44</t>
  </si>
  <si>
    <t>**45</t>
  </si>
  <si>
    <t>TURKEY ROAST RAW</t>
  </si>
  <si>
    <t>**46</t>
  </si>
  <si>
    <t>TURKEY PURE GROUND</t>
  </si>
  <si>
    <t>**47</t>
  </si>
  <si>
    <t>TURKEY BURGER</t>
  </si>
  <si>
    <t>**48</t>
  </si>
  <si>
    <t>TURKEY BREAST OVEN ROASTED</t>
  </si>
  <si>
    <t>**49</t>
  </si>
  <si>
    <t>GOURMET TURKEY BREAST</t>
  </si>
  <si>
    <t>HARVEST</t>
  </si>
  <si>
    <t>314 &amp; 317</t>
  </si>
  <si>
    <t>JUST PERFECT</t>
  </si>
  <si>
    <t>2/9#</t>
  </si>
  <si>
    <t>**50</t>
  </si>
  <si>
    <t>DICED TURKEY HAM</t>
  </si>
  <si>
    <t>**51</t>
  </si>
  <si>
    <t>CORN DOG, TURKEY</t>
  </si>
  <si>
    <t>12#</t>
  </si>
  <si>
    <t>**52</t>
  </si>
  <si>
    <t>HOT SAUSAGE ALL BEEF</t>
  </si>
  <si>
    <t>**53</t>
  </si>
  <si>
    <t>ITALIAN SAUSAGE MILD</t>
  </si>
  <si>
    <t>**54</t>
  </si>
  <si>
    <t>SAUSAGE LINK</t>
  </si>
  <si>
    <t>SYS CLS/Northside</t>
  </si>
  <si>
    <t>160/1 OZ</t>
  </si>
  <si>
    <t>**55</t>
  </si>
  <si>
    <t>SAUSAGE KIELBASA, POLISH</t>
  </si>
  <si>
    <t>NICKS-PRECOOKED #1 CHOICE</t>
  </si>
  <si>
    <t>BERKS 2ND CHOICE</t>
  </si>
  <si>
    <t>**56</t>
  </si>
  <si>
    <t>BOLOGNA, ALL BEEF</t>
  </si>
  <si>
    <t>BERKS 1ST CHOICE</t>
  </si>
  <si>
    <t>HATFIELD 2ND CHOICE</t>
  </si>
  <si>
    <t>**57</t>
  </si>
  <si>
    <t>LIVERWURST</t>
  </si>
  <si>
    <t>3/4#</t>
  </si>
  <si>
    <t>3/5#</t>
  </si>
  <si>
    <t>**58</t>
  </si>
  <si>
    <t>FRANKFURTERS, ALL BEEF</t>
  </si>
  <si>
    <t>**59</t>
  </si>
  <si>
    <t>GENOA SALAMI</t>
  </si>
  <si>
    <t>3/6-8#</t>
  </si>
  <si>
    <t>**60</t>
  </si>
  <si>
    <t>SALAMI, COOKED</t>
  </si>
  <si>
    <t>2/9-11#</t>
  </si>
  <si>
    <t>**61</t>
  </si>
  <si>
    <t>DELI CHICKEN MEAT</t>
  </si>
  <si>
    <t>GEORGES</t>
  </si>
  <si>
    <t>**62</t>
  </si>
  <si>
    <t>HEALTHY CHOICE DELI MEAT</t>
  </si>
  <si>
    <t>HEALTHY CHOICE</t>
  </si>
  <si>
    <t>12/10.5OZ</t>
  </si>
  <si>
    <t>**63</t>
  </si>
  <si>
    <t>CHICKEN BREAST SPLIT 4 OZ</t>
  </si>
  <si>
    <t>SYS CLS/Pilgrims Pride</t>
  </si>
  <si>
    <t>**64</t>
  </si>
  <si>
    <t>CHICKEN BREAST SPLIT 6 OZ</t>
  </si>
  <si>
    <t>48/6 OZ</t>
  </si>
  <si>
    <t>**65</t>
  </si>
  <si>
    <t>CHICKEN PATTY BREADED</t>
  </si>
  <si>
    <t>GOLDKIST</t>
  </si>
  <si>
    <t>**66</t>
  </si>
  <si>
    <t>CHICKEN BREAST NUGGETS</t>
  </si>
  <si>
    <t>TYSON</t>
  </si>
  <si>
    <t>11#</t>
  </si>
  <si>
    <t>2373-928</t>
  </si>
  <si>
    <t>SWEET G</t>
  </si>
  <si>
    <t>**67</t>
  </si>
  <si>
    <t>WHOLE CHICKEN LEGS NO BACK</t>
  </si>
  <si>
    <t>22#</t>
  </si>
  <si>
    <t>3825-928</t>
  </si>
  <si>
    <t>19#</t>
  </si>
  <si>
    <t>**68</t>
  </si>
  <si>
    <t>CHICKEN TENDERLOINS</t>
  </si>
  <si>
    <t>2473-928</t>
  </si>
  <si>
    <t>4/3#</t>
  </si>
  <si>
    <t>**69</t>
  </si>
  <si>
    <t>CHICKEN STRIPS FAJITA</t>
  </si>
  <si>
    <t>SILVER MEDAL</t>
  </si>
  <si>
    <t>11609-506</t>
  </si>
  <si>
    <t>**70</t>
  </si>
  <si>
    <t>CHICKEN PIECES BREADED</t>
  </si>
  <si>
    <t>18#</t>
  </si>
  <si>
    <t>**71</t>
  </si>
  <si>
    <t>CHICKEN DICED</t>
  </si>
  <si>
    <t>**72</t>
  </si>
  <si>
    <t>CHICKEN STEAK</t>
  </si>
  <si>
    <t>SHIPON'S</t>
  </si>
  <si>
    <t>**73</t>
  </si>
  <si>
    <t>CHICKEN BREAST HALF</t>
  </si>
  <si>
    <t>27#</t>
  </si>
  <si>
    <t>48/4.9OZ</t>
  </si>
  <si>
    <t>**74</t>
  </si>
  <si>
    <t>CHICKEN BREAST MESQUITE</t>
  </si>
  <si>
    <t>**75</t>
  </si>
  <si>
    <t>OLEO</t>
  </si>
  <si>
    <t>WHLFCLS</t>
  </si>
  <si>
    <t>24#</t>
  </si>
  <si>
    <t>HONEYBROOK</t>
  </si>
  <si>
    <t>**76</t>
  </si>
  <si>
    <t>MARGARINE SALTED</t>
  </si>
  <si>
    <t>**77</t>
  </si>
  <si>
    <t>MARGARINE UNSALTED</t>
  </si>
  <si>
    <t>**78</t>
  </si>
  <si>
    <t>MARGARINE WHIPPED</t>
  </si>
  <si>
    <t>SHREDDS</t>
  </si>
  <si>
    <t>**79</t>
  </si>
  <si>
    <t>EGGS LIQUID</t>
  </si>
  <si>
    <t>GLENVIEW FARMS - DEB EL FOODS</t>
  </si>
  <si>
    <t>NEWBURG/GOLDEN EGG</t>
  </si>
  <si>
    <t>PAPPETTI</t>
  </si>
  <si>
    <t>**80</t>
  </si>
  <si>
    <t>EGGS MEDIUM</t>
  </si>
  <si>
    <t>**81</t>
  </si>
  <si>
    <t>EGGS LARGE</t>
  </si>
  <si>
    <t>**82</t>
  </si>
  <si>
    <t>CHEESE AMERICAN YELLOW LOAF</t>
  </si>
  <si>
    <t>PACKER</t>
  </si>
  <si>
    <t>**83</t>
  </si>
  <si>
    <t>CHEESE AMERICAN WHITE SLICED</t>
  </si>
  <si>
    <t>**84</t>
  </si>
  <si>
    <t>CHEESE AMERICAN YELLOW SLICED</t>
  </si>
  <si>
    <t>**85</t>
  </si>
  <si>
    <t>CHEESE PROVOLONE BULK</t>
  </si>
  <si>
    <t>3/12#</t>
  </si>
  <si>
    <t>**86</t>
  </si>
  <si>
    <t>CHEESE SWISS SLICED</t>
  </si>
  <si>
    <t>BBRLIMP</t>
  </si>
  <si>
    <t>8/1.5#</t>
  </si>
  <si>
    <t>8/1.25#</t>
  </si>
  <si>
    <t>**87</t>
  </si>
  <si>
    <t>CHEESE MOZARELLA SHREDDED</t>
  </si>
  <si>
    <t>LAUBSCHER</t>
  </si>
  <si>
    <t>**88</t>
  </si>
  <si>
    <t>CHEESE CHEDDAR BLOCK</t>
  </si>
  <si>
    <t>43#</t>
  </si>
  <si>
    <t>**89</t>
  </si>
  <si>
    <t>CHEDDAR CHEESE SHREDDED</t>
  </si>
  <si>
    <t>**90</t>
  </si>
  <si>
    <t>FISH STICKS BREADED</t>
  </si>
  <si>
    <t>TRIDENT</t>
  </si>
  <si>
    <t>NATIONAL</t>
  </si>
  <si>
    <t>**91</t>
  </si>
  <si>
    <t>FISH FILLET FOUNDER</t>
  </si>
  <si>
    <t>HOLLAND</t>
  </si>
  <si>
    <t>**92</t>
  </si>
  <si>
    <t>FISH COD LEMON PEPPER</t>
  </si>
  <si>
    <t>PORTPRM</t>
  </si>
  <si>
    <t>FISHERY</t>
  </si>
  <si>
    <t>**93</t>
  </si>
  <si>
    <t>BATTER DIPPED FISH</t>
  </si>
  <si>
    <t>VIKING</t>
  </si>
  <si>
    <t>**94</t>
  </si>
  <si>
    <t>FISH NUGGETS</t>
  </si>
  <si>
    <t>ICELANDIC</t>
  </si>
  <si>
    <t>MIDSHIP</t>
  </si>
  <si>
    <t>**95</t>
  </si>
  <si>
    <t>FISH POLLOCK</t>
  </si>
  <si>
    <t>**96</t>
  </si>
  <si>
    <t>FISH POLLOCK OVEN CRUNCH</t>
  </si>
  <si>
    <t>**97</t>
  </si>
  <si>
    <t>FISH TALAPIA FILET</t>
  </si>
  <si>
    <t>TRANS GLOBAL</t>
  </si>
  <si>
    <t>**98</t>
  </si>
  <si>
    <t>SHRIMP WHT P&amp;D RAW TAIL OFF</t>
  </si>
  <si>
    <t>NEPTUNE</t>
  </si>
  <si>
    <t>**99</t>
  </si>
  <si>
    <t>SHRIMP PIECES FOR SALAD</t>
  </si>
  <si>
    <t>**100</t>
  </si>
  <si>
    <t>SHRIMP BREADED</t>
  </si>
  <si>
    <t>PORTBY</t>
  </si>
  <si>
    <t>7/1#</t>
  </si>
  <si>
    <t>**101</t>
  </si>
  <si>
    <t>IMITATION CRAB MEAT</t>
  </si>
  <si>
    <t>6/2.5#</t>
  </si>
  <si>
    <t>REEL DEAL</t>
  </si>
  <si>
    <t>12/2.5#</t>
  </si>
  <si>
    <t>**102</t>
  </si>
  <si>
    <t>FRESH CLAM STRIPS</t>
  </si>
  <si>
    <t>5500LBS</t>
  </si>
  <si>
    <t>0 LBS</t>
  </si>
  <si>
    <t>60000 LBS</t>
  </si>
  <si>
    <t>Note to vendors - All samples must be received with product labeling and in the fresh state for examination purposes with the exception of: all IQF products and individually frozen patties e.g. chicken patties, cooked diced chicken, sandwich steaks, mushroom burgers, beef ribs, and beef patties may be sent frozen. Bologna, turkey ham, ground beef, etc. must be fresh. When submitting samples, the following must be submitted with the package inside a protective envelope or the sample may be rejected:</t>
  </si>
  <si>
    <r>
      <t xml:space="preserve">*If no approved brand is listed for an item you intend to bid on, you must submit a sample and the accompanying information one-week prior to bid opening. </t>
    </r>
    <r>
      <rPr>
        <u val="single"/>
        <sz val="11"/>
        <color indexed="8"/>
        <rFont val="Calibri"/>
        <family val="2"/>
      </rPr>
      <t>If no sample is received, the bid will be rejected for purposes of this contract.</t>
    </r>
  </si>
  <si>
    <t>APPROVED BRANDS LIST</t>
  </si>
  <si>
    <t>AREZZIO/FIORUCCI</t>
  </si>
  <si>
    <r>
      <t xml:space="preserve">TURKEY BACON - </t>
    </r>
    <r>
      <rPr>
        <sz val="10"/>
        <color indexed="8"/>
        <rFont val="Calibri"/>
        <family val="2"/>
      </rPr>
      <t>95%  FAT FREE - 300 SLICES PER CASE NATURAL SMOKED FLAVOR - JENNIE-O OR APPROVED EQUAL</t>
    </r>
  </si>
  <si>
    <t>ITEM#</t>
  </si>
  <si>
    <r>
      <t>**</t>
    </r>
    <r>
      <rPr>
        <u val="single"/>
        <sz val="11"/>
        <color indexed="8"/>
        <rFont val="Calibri"/>
        <family val="2"/>
      </rPr>
      <t>If you intend to bid on an alternate brand other than those listed on this approved brands list and no samples are received one week prior to bid opening, the bid will be rejected for purposes of this contract.</t>
    </r>
  </si>
  <si>
    <r>
      <t xml:space="preserve">TOP (INSIDE ROUND) - </t>
    </r>
    <r>
      <rPr>
        <sz val="10"/>
        <rFont val="Calibri"/>
        <family val="2"/>
      </rPr>
      <t>EQUAL TO USDA SELECT OR HIGHER. FROZEN ONLY. NO RUMP OR SHANK. IND. WRAPPED IN POLYETHELENE BAGS, SOCKINETTE, OR SEALED CARTONS. SURFACE FAT NOT TO EXCEED 1/2"</t>
    </r>
  </si>
  <si>
    <r>
      <t xml:space="preserve">CORNED BEEF ROUND - </t>
    </r>
    <r>
      <rPr>
        <sz val="10"/>
        <rFont val="Calibri"/>
        <family val="2"/>
      </rPr>
      <t>EQUAL TO USDA SELECT OR HIGHER IMP#608. BONELESS. EXTERNAL FAT TRIMMED TO 1/2" MAXIMUM ON ANY SURFACE. BRISKET NOT IMMERSED IN BRINE AFTER CURING. IND. WRAPPED IN POLYETHELENE BAGS OR STOCKINETTE.</t>
    </r>
  </si>
  <si>
    <r>
      <t xml:space="preserve">BEEF CUBES (FOR STEWING) - </t>
    </r>
    <r>
      <rPr>
        <sz val="10"/>
        <rFont val="Calibri"/>
        <family val="2"/>
      </rPr>
      <t>EQUAL TO USDA SELECT OR HIGHER. IMP#135A. FROZEN ONLY 3/4" - 1.5" CUBES. FAT TRIMMED LEAN (NOT TO EXCEED 20%), ALL GRISTLE AND CONNECTIVE TISSUE REMOVED, TO BE UNIFORM IN SIZE AND SHAPE. 10 LB. PLOYETHELENE BAGS, CRYOVAC OR SEALED CARTON.</t>
    </r>
  </si>
  <si>
    <r>
      <t xml:space="preserve">CHIPPED BEEF FRIZZLING - </t>
    </r>
    <r>
      <rPr>
        <sz val="10"/>
        <rFont val="Calibri"/>
        <family val="2"/>
      </rPr>
      <t>PACKERS TOP QUALITY. TRIMMED, SLICED THIN AND CURED INSIDE ROUND OF KNUCKLES. FRESH OR FROZEN (SPECIFY WHEN ORDERING) 3-5# BOX.</t>
    </r>
  </si>
  <si>
    <r>
      <t xml:space="preserve">STEAK BEEF CHIPPED 3 OZ. - </t>
    </r>
    <r>
      <rPr>
        <sz val="10"/>
        <rFont val="Calibri"/>
        <family val="2"/>
      </rPr>
      <t xml:space="preserve">NO ADDED SOLUTIONS OR EXTENDERS. 95% LEAN. </t>
    </r>
  </si>
  <si>
    <r>
      <t xml:space="preserve">GROUND BEEF (MUST BE LABELED AS SUCH) - </t>
    </r>
    <r>
      <rPr>
        <sz val="10"/>
        <rFont val="Calibri"/>
        <family val="2"/>
      </rPr>
      <t>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</si>
  <si>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10"/>
        <rFont val="Calibri"/>
        <family val="2"/>
      </rPr>
      <t xml:space="preserve">IMP#136 (FINAL GROUND TO GO THROUGH 1/8" PLATE). SHALL CONSIST OF FRESH AND/OR FROZEN BEEF, FAT CONTENT TO BE WITHIN 15-20%. NO HEART OR ESOPHAGUS (WEASAND), SHALL NOT CONTAIN ADDED WATER, BINDERS, OR EXTENDERS. FROZEN ONLY. 10# POLYETHELENE BAGS OR CELLULOSE TUBES. </t>
    </r>
  </si>
  <si>
    <r>
      <t xml:space="preserve">BEEF PATTY CHARBROILED 3 OZ. - </t>
    </r>
    <r>
      <rPr>
        <sz val="10"/>
        <rFont val="Calibri"/>
        <family val="2"/>
      </rPr>
      <t>PRE COOKED. 80/3 OZ/CS (15#) OR 53/3 OZ/CS (10#)</t>
    </r>
  </si>
  <si>
    <r>
      <t xml:space="preserve">BEEF RIB PATTY 3 OZ. - </t>
    </r>
    <r>
      <rPr>
        <sz val="10"/>
        <rFont val="Calibri"/>
        <family val="2"/>
      </rPr>
      <t>SHALL CONSIST OF FRESH AND/OR FROZEN BEEF, NO MORE THAN 20% FAT CONTENT. NO HEART MEAT OR ESOPHAGUS (WEASAND). GREEN AND RED PEPPERS (VEGETABLES). MILD SEASONING. SHALL NOT CONTAIN ADDED WATER, BINDERS, OR EXTENDERS. FROZEN ONLY</t>
    </r>
  </si>
  <si>
    <r>
      <t xml:space="preserve">BEEF STRIPS 2 OZ. - </t>
    </r>
    <r>
      <rPr>
        <sz val="10"/>
        <rFont val="Calibri"/>
        <family val="2"/>
      </rPr>
      <t>USDA SELECT OR BETTER. 1/2" X 1/2" X 2". PLAIN WITH NO ADDED SPICES OR FLAVORINGS. FROZEN ONLY. 10# BOX.</t>
    </r>
  </si>
  <si>
    <r>
      <t xml:space="preserve">PEPPER STEAK 4 OZ. - </t>
    </r>
    <r>
      <rPr>
        <sz val="10"/>
        <rFont val="Calibri"/>
        <family val="2"/>
      </rPr>
      <t>SHALL CONSIST OF FRESH AND/OR FROZEN BEEF, NOT MORE THAN 20% FAT CONTENT. SHALL NOT CONTAIN ADDED WATER, BINDERS, OR EXTENDERS. CHOPPED DEHYDRATED RED AND GREEN PEPPERS, MILD SEASONING. FROZEN ONLY. SEPERATED LAYERS IN 5-10# PLOYETHELENE BOX.</t>
    </r>
  </si>
  <si>
    <r>
      <t xml:space="preserve">COUNTRY FRIED STEAK FRITTERS 4 OZ. - </t>
    </r>
    <r>
      <rPr>
        <sz val="10"/>
        <rFont val="Calibri"/>
        <family val="2"/>
      </rPr>
      <t>FROZEN ONLY. 10# CASE.</t>
    </r>
  </si>
  <si>
    <r>
      <t xml:space="preserve">ITALIAN MEATBALLS 1/2 OZ., 1 OZ., 2 OZ., OR 3 OZ. - </t>
    </r>
    <r>
      <rPr>
        <sz val="10"/>
        <rFont val="Calibri"/>
        <family val="2"/>
      </rPr>
      <t>NOT TO EXCEED 35% FAT CONTENT. SEASONED ACCORDING TO FEDERAL REGULATIONS. 10# BOX. (SPECIFY SIZE WHEN ORDERING)</t>
    </r>
  </si>
  <si>
    <r>
      <t xml:space="preserve">ITALIAN MEATBALLS PRE-COOKED - 1/2 OZ., 1 OZ., 2 OZ., OR 3 OZ. - </t>
    </r>
    <r>
      <rPr>
        <sz val="10"/>
        <rFont val="Calibri"/>
        <family val="2"/>
      </rPr>
      <t>FROZEN ONLY 2/5# CASE</t>
    </r>
  </si>
  <si>
    <r>
      <t xml:space="preserve">BEEF DELI STYLE TO ROUND - </t>
    </r>
    <r>
      <rPr>
        <sz val="10"/>
        <rFont val="Calibri"/>
        <family val="2"/>
      </rPr>
      <t>IMP#623. COOKED. SHOULD NOT CONTAIN ADDED WATER, BINDERS, OR EXTENDERS. SEPERATED LAYERS IN A 5-10# BOX.</t>
    </r>
  </si>
  <si>
    <r>
      <t xml:space="preserve">BEEF FAJITA STRIPS - </t>
    </r>
    <r>
      <rPr>
        <sz val="10"/>
        <rFont val="Calibri"/>
        <family val="2"/>
      </rPr>
      <t>PRE-COOKED MARINATED</t>
    </r>
  </si>
  <si>
    <r>
      <t xml:space="preserve">BEEF LIVER 4 OZ. - </t>
    </r>
    <r>
      <rPr>
        <sz val="10"/>
        <rFont val="Calibri"/>
        <family val="2"/>
      </rPr>
      <t>IQF 40# CASE</t>
    </r>
  </si>
  <si>
    <r>
      <t xml:space="preserve">BEEF STEAK RIBEYE 6 OZ. - IQF. </t>
    </r>
    <r>
      <rPr>
        <sz val="10"/>
        <rFont val="Calibri"/>
        <family val="2"/>
      </rPr>
      <t xml:space="preserve">EQUAL TO USDA SELECT OR HIGHER. NO SOLUTIONS OR MARINATING. 30/CASE </t>
    </r>
  </si>
  <si>
    <r>
      <t xml:space="preserve">BEEF BRISKET - </t>
    </r>
    <r>
      <rPr>
        <sz val="10"/>
        <rFont val="Calibri"/>
        <family val="2"/>
      </rPr>
      <t>PULLED WITH SEASONING 2/5LB</t>
    </r>
  </si>
  <si>
    <r>
      <t xml:space="preserve"> GARDEN VEGETABLE PATTY 3.5 OZ. - </t>
    </r>
    <r>
      <rPr>
        <sz val="10"/>
        <rFont val="Calibri"/>
        <family val="2"/>
      </rPr>
      <t xml:space="preserve"> FROZEN ONLY. 48 PER CASE.</t>
    </r>
  </si>
  <si>
    <r>
      <t xml:space="preserve">FRANK-ALL BEEF FOOTLONG - </t>
    </r>
    <r>
      <rPr>
        <sz val="10"/>
        <color indexed="8"/>
        <rFont val="Calibri"/>
        <family val="2"/>
      </rPr>
      <t xml:space="preserve"> 5X1 ALL BEEF, EXTRA LEAN BEEF 5 TO A LB, 12 INCHES - HORMEL OR APPROVED EQUAL</t>
    </r>
  </si>
  <si>
    <r>
      <t xml:space="preserve">GROUND VEAL PATTY UNBREADED  3-4OZ. - </t>
    </r>
    <r>
      <rPr>
        <sz val="10"/>
        <rFont val="Calibri"/>
        <family val="2"/>
      </rPr>
      <t>IMP#1396A. VEAL, BEEF FAT ADDED, NOT TO EXCEED 30% FAT. HYDROLYZED PLANT PROTEIN CAN BE ADDED FOR FLAVORING. FROZEN ONLY. SEPARATE LAYERS IN 5-10# BOX.</t>
    </r>
  </si>
  <si>
    <r>
      <t xml:space="preserve">GROUND VEAL PATTY BREADED 4OZ. - </t>
    </r>
    <r>
      <rPr>
        <sz val="10"/>
        <rFont val="Calibri"/>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</si>
  <si>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10"/>
        <rFont val="Calibri"/>
        <family val="2"/>
      </rPr>
      <t>FULLY COOKED, SEASONING ADDED. GROUND PORK SHAPED LIKE SPARE RIB RACK. 10# BOX.</t>
    </r>
  </si>
  <si>
    <r>
      <t>PORK CHOP BONELESS CENTER CUT 4 OZ. -</t>
    </r>
    <r>
      <rPr>
        <sz val="10"/>
        <rFont val="Calibri"/>
        <family val="2"/>
      </rPr>
      <t>IMP#1412B. NO ADDED SOLUTIONS OR EXTENDER. 40 PER CASE.</t>
    </r>
  </si>
  <si>
    <r>
      <t xml:space="preserve">PORK TENDERLOIN BONELESS TIED - </t>
    </r>
    <r>
      <rPr>
        <sz val="10"/>
        <rFont val="Calibri"/>
        <family val="2"/>
      </rPr>
      <t>IMP 1413A. NO ADDED SOLUTIONS OR EXTENDERS. 10# BOX.</t>
    </r>
  </si>
  <si>
    <r>
      <t xml:space="preserve">GROUND PORK FROZEN - </t>
    </r>
    <r>
      <rPr>
        <sz val="10"/>
        <rFont val="Calibri"/>
        <family val="2"/>
      </rPr>
      <t>IMP#1496. FROM SKINNED AND DEFATTED BONELESS PORK, GROUND TWICE. NOT TO EXCEED 30% FAT CONTENT. NO ADDED WATER, BINDERS, OR EXTENDERS. FROZEN ONLY. 10# POLYETHELENE BAGS.</t>
    </r>
  </si>
  <si>
    <r>
      <t xml:space="preserve">PORK SAUSAGE LINK 8/LB. - </t>
    </r>
    <r>
      <rPr>
        <sz val="10"/>
        <rFont val="Calibri"/>
        <family val="2"/>
      </rPr>
      <t>IMP#802. PREPARED WITH FRESH PORK AND MAY BE SEASONED WITH CONDIMENT SUBSTANCE AS PERMITTED. CONTAINS NOT MORE THAN 50% FAT, WATER CONTENT NOT TO EXCEED 3%. NO VARIETY MEAT. NO BINDERS OR EXTENDERS. FROZEN</t>
    </r>
  </si>
  <si>
    <r>
      <t xml:space="preserve">PORK SAUSAGE PATTY  3OZ. - </t>
    </r>
    <r>
      <rPr>
        <sz val="10"/>
        <rFont val="Calibri"/>
        <family val="2"/>
      </rPr>
      <t>PREPARED WITH FRESH PORK AND MAY BE SEASONED WITH CONDIMENT SUBSTANCES, AS PERMITTED. CONTAINS NOT MORE THAN 50% FAT, WATER NOT TO EXCEED 3%, NO VARIETY MEAT. NO BINDERS OR EXTENDERS. FROZEN. 10#, 53-54 PER CARTON.</t>
    </r>
  </si>
  <si>
    <r>
      <t xml:space="preserve">PORK SAUSAGE PATTY PRE-COOKED 2 OZ. - </t>
    </r>
    <r>
      <rPr>
        <sz val="10"/>
        <rFont val="Calibri"/>
        <family val="2"/>
      </rPr>
      <t>FROZEN ONLY. 10# BOX.</t>
    </r>
  </si>
  <si>
    <r>
      <t xml:space="preserve">PORK SAUSAGE 1# ROLL - </t>
    </r>
    <r>
      <rPr>
        <sz val="10"/>
        <rFont val="Calibri"/>
        <family val="2"/>
      </rPr>
      <t>IMP#802. NO FILLERS OR EXTENDERS. FRESH OR FROZEN.</t>
    </r>
  </si>
  <si>
    <r>
      <t xml:space="preserve">PORK SAUSAGE BULK - </t>
    </r>
    <r>
      <rPr>
        <sz val="10"/>
        <rFont val="Calibri"/>
        <family val="2"/>
      </rPr>
      <t>IMP#802 PREPARED WITH FRESH PORK AND MAY BE SEASONED WITH CONDIMENT SUBSTANCES, AS PERMITTED. CONTAINS NOT MORE THAN 50% FAT, WATER NOT TO EXCEED 3%, NO VARIETY MEAT.10# BAG</t>
    </r>
  </si>
  <si>
    <r>
      <t xml:space="preserve">PORK BBQ PULLED </t>
    </r>
    <r>
      <rPr>
        <sz val="10"/>
        <rFont val="Calibri"/>
        <family val="2"/>
      </rPr>
      <t>- IN SAUCE, COOKED 2/5#</t>
    </r>
  </si>
  <si>
    <r>
      <t xml:space="preserve">HAM FRESH BONELESS 15LB. AVG - </t>
    </r>
    <r>
      <rPr>
        <sz val="10"/>
        <rFont val="Calibri"/>
        <family val="2"/>
      </rPr>
      <t>IMP#402C. SKINNED AND DEFATTED, COMPLETELY BONELESS, ROLLED AND TIED FIRMLY. NO BONES OR SKIN INCLUDED. FAT COVER NOT TO EXCEED 1/2". IND. WRAPPED IN POLYETHELENE BAGS, CRYOVAC, OR SEALED CARTONS.</t>
    </r>
  </si>
  <si>
    <r>
      <t xml:space="preserve">HAM COOKED DOMESTIC - </t>
    </r>
    <r>
      <rPr>
        <sz val="10"/>
        <rFont val="Calibri"/>
        <family val="2"/>
      </rPr>
      <t>WATER ADDED, FRESH ONLY. COOKED, CURED AND BONELESS. DEFATTED WHOLE HAM, NO SPLITS. NOT TO EXCEED 5% GELATIN. ADDED INGREDIENTS NOT TO EXCEED 10% 10-12# NET WEIGHT EACH OR 6 PER CASE.</t>
    </r>
  </si>
  <si>
    <r>
      <t xml:space="preserve">HAM COOKED IMPORTED - </t>
    </r>
    <r>
      <rPr>
        <sz val="10"/>
        <rFont val="Calibri"/>
        <family val="2"/>
      </rPr>
      <t>WATER ADDED, FRESH ONLY. COOKED, CURED AND BONELESS. DEFATTED WHOLE HAM, NOT SPLITS. NOT TO EXCEED 5% GELATIN. ADDED INGREDIENTS NOT TO EXCEED 10%. 10-12# NET WEIGHT EACH OR 6 EPR CASE.</t>
    </r>
  </si>
  <si>
    <r>
      <t xml:space="preserve">HOT HAM CAPPICOLLA - </t>
    </r>
    <r>
      <rPr>
        <sz val="10"/>
        <rFont val="Calibri"/>
        <family val="2"/>
      </rPr>
      <t>NOT MORE THAN 10% WATER ADDED. 95% FAT FREE. 4-5# PIECES. CRYOVAC.</t>
    </r>
  </si>
  <si>
    <r>
      <t xml:space="preserve">HAM PEPPERED - </t>
    </r>
    <r>
      <rPr>
        <sz val="10"/>
        <rFont val="Calibri"/>
        <family val="2"/>
      </rPr>
      <t>IMP#511 10-12#</t>
    </r>
  </si>
  <si>
    <r>
      <t xml:space="preserve">BONELESS SMOKED HAM BRT - </t>
    </r>
    <r>
      <rPr>
        <sz val="10"/>
        <rFont val="Calibri"/>
        <family val="2"/>
      </rPr>
      <t>IMP 511 10-12#</t>
    </r>
  </si>
  <si>
    <r>
      <t xml:space="preserve">BREAKFAST HAM PTTY PRE-COOKED 1.5OZ. - </t>
    </r>
    <r>
      <rPr>
        <sz val="10"/>
        <rFont val="Calibri"/>
        <family val="2"/>
      </rPr>
      <t>FROZEN 10# CASE</t>
    </r>
  </si>
  <si>
    <r>
      <t xml:space="preserve">SCRAPPLE PORK - </t>
    </r>
    <r>
      <rPr>
        <sz val="10"/>
        <rFont val="Calibri"/>
        <family val="2"/>
      </rPr>
      <t>40% MINIMUM MEAT OR MEAT BY-PRODUCTS. FRESH ONLY. 4/2# PIECES PER BOX.</t>
    </r>
  </si>
  <si>
    <r>
      <t xml:space="preserve">SCRAPPLE BEEF - </t>
    </r>
    <r>
      <rPr>
        <sz val="10"/>
        <rFont val="Calibri"/>
        <family val="2"/>
      </rPr>
      <t>40% MINIMUM MEAT OR MEAT BY-PRODUCTS. FROZEN ONLY. 1#PKG. #16# BOX.</t>
    </r>
  </si>
  <si>
    <r>
      <t>BACON #1 QUALITY -</t>
    </r>
    <r>
      <rPr>
        <sz val="10"/>
        <rFont val="Calibri"/>
        <family val="2"/>
      </rPr>
      <t xml:space="preserve"> IMP#539. LAYOUT PACKAGE ONLY. 18-22 SLICES PER LB.</t>
    </r>
  </si>
  <si>
    <r>
      <t xml:space="preserve">TURKEY THIGH BONELESS - </t>
    </r>
    <r>
      <rPr>
        <sz val="10"/>
        <rFont val="Calibri"/>
        <family val="2"/>
      </rPr>
      <t>NOT MECHANICALLY SPERATED TURKEY. NO ADDED SOLUTIONS OR INGREDIENTS. 10# BOX.</t>
    </r>
  </si>
  <si>
    <r>
      <t xml:space="preserve">TURKEY HAM - </t>
    </r>
    <r>
      <rPr>
        <sz val="10"/>
        <rFont val="Calibri"/>
        <family val="2"/>
      </rPr>
      <t>USDA INSPECTED, FRESH TRIMMED TURKEY THIGH MEAT, SMOKED AND FULLY COOKED. NO BINDERS, FILLERS, OR EXTENDERS TO BE ADDED. 7-10# PIECE. 2-4 PIECE PER CARTON.</t>
    </r>
  </si>
  <si>
    <r>
      <t xml:space="preserve">TURKEY ROAST RAW - </t>
    </r>
    <r>
      <rPr>
        <sz val="10"/>
        <rFont val="Calibri"/>
        <family val="2"/>
      </rPr>
      <t>RAW, BONELESS, LIGHT AND DARK MEAT. NO FILLERS, SALT OR SEASONING. FRESH OR FROZEN 6-8# PIECES.</t>
    </r>
  </si>
  <si>
    <r>
      <t xml:space="preserve">TURKEY PURE GROUND - </t>
    </r>
    <r>
      <rPr>
        <sz val="10"/>
        <rFont val="Calibri"/>
        <family val="2"/>
      </rPr>
      <t>SHALL CONSIST OF LIGHT AND DARK MEAT OF FRESH TURKEY ONLY WITHOUT SEASONING. SHALL NOT CONTAIN ADDED WATER, BINDERS, OR EXTENDERS. ALL SKIN, CARTILAGE AND TRIMBLE FATS REMOVED AND EXCLUDED PRIOR TO GRINDING. NO MECHANICALLY SEPERATED TURKEY OR CHIKEN. FROZEN ONLY. 10# POLYETHELENE OR CRYOVAC BAGS.</t>
    </r>
  </si>
  <si>
    <r>
      <t xml:space="preserve">TURKEY BURGER 4 OZ </t>
    </r>
    <r>
      <rPr>
        <sz val="10"/>
        <rFont val="Calibri"/>
        <family val="2"/>
      </rPr>
      <t>- GROUND 40/4OZ PER CASE</t>
    </r>
  </si>
  <si>
    <r>
      <t xml:space="preserve">TURKEY BREAST OVEN ROASTED - </t>
    </r>
    <r>
      <rPr>
        <sz val="10"/>
        <rFont val="Calibri"/>
        <family val="2"/>
      </rPr>
      <t>BONELESS. FROZEN ONLY.</t>
    </r>
  </si>
  <si>
    <r>
      <t xml:space="preserve">GOURMET TURKEY BREAST - </t>
    </r>
    <r>
      <rPr>
        <sz val="10"/>
        <rFont val="Calibri"/>
        <family val="2"/>
      </rPr>
      <t>BROWNED IN HOT VEGETABLE OIL, TRIMMED FAT SKIN AND GRISSLE. NO BINDERS OR EXTENDERS. NATURAL JUICES ONLY. 7-9#</t>
    </r>
  </si>
  <si>
    <r>
      <t xml:space="preserve">DICED TURKEY HAM - </t>
    </r>
    <r>
      <rPr>
        <sz val="10"/>
        <rFont val="Calibri"/>
        <family val="2"/>
      </rPr>
      <t>NO MECHAICALLY SEPERATED TURKEY. 10# BOX.</t>
    </r>
  </si>
  <si>
    <r>
      <t xml:space="preserve">CORN DOG, TURKEY 4 OZ. </t>
    </r>
    <r>
      <rPr>
        <sz val="10"/>
        <rFont val="Calibri"/>
        <family val="2"/>
      </rPr>
      <t>- 48/4OZ PER CASE</t>
    </r>
  </si>
  <si>
    <r>
      <t xml:space="preserve">HOT SAUSAGE ALL BEEF - </t>
    </r>
    <r>
      <rPr>
        <sz val="10"/>
        <rFont val="Calibri"/>
        <family val="2"/>
      </rPr>
      <t>IMP#811. FROZEN</t>
    </r>
  </si>
  <si>
    <r>
      <t xml:space="preserve">ITALIAN SAUSAGE MILD - </t>
    </r>
    <r>
      <rPr>
        <sz val="10"/>
        <rFont val="Calibri"/>
        <family val="2"/>
      </rPr>
      <t>LINK STYLE. PREPARED WITH FRESH PORK. FAT CONTENT NOT TO EXCEED 35%. NO BINDERS OR EXTENDERS. WATER CONTENT NOT TO EXCEED 3%. FRESH OR FROZEN ONLY (TO BE SPECIFIED WHEN ORDERING). 10# BOX.</t>
    </r>
  </si>
  <si>
    <r>
      <t xml:space="preserve">SAUSAGE LINK - </t>
    </r>
    <r>
      <rPr>
        <sz val="10"/>
        <rFont val="Calibri"/>
        <family val="2"/>
      </rPr>
      <t>IMP#817. PREPARED WITH FRESH PORK. SKINLESS NO CASING. FAT CONTENT NOT TO EXCEED 35%. NO BINDERS OR EXTENDERS. WATER CONTENT NOT TO EXCEED 3%. 16 LINK PER LB. #10 BOX.</t>
    </r>
  </si>
  <si>
    <r>
      <t xml:space="preserve">SAUSAGE KIELBASA POLISH 4OZ. LINKS - </t>
    </r>
    <r>
      <rPr>
        <sz val="10"/>
        <rFont val="Calibri"/>
        <family val="2"/>
      </rPr>
      <t xml:space="preserve"> FRESH OR FROZEN. 10# PKG.</t>
    </r>
  </si>
  <si>
    <r>
      <t xml:space="preserve">BOLOGNA ALL BEEF - </t>
    </r>
    <r>
      <rPr>
        <sz val="10"/>
        <rFont val="Calibri"/>
        <family val="2"/>
      </rPr>
      <t>IMP#801. USDA INSPECTED BEEF AND PORK, PROCESSED, SPICED AND BLENDED. 30% MAXIMUM FAT CONTENT, ARTIFICIAL CASING. NO VARIETY MEATS, CEREALS, DRY MILK OR HEART MEAT. NOT TO EXCEED 15% POULTRY. NO MECHANICALLY SEPERATED TURKEY OT CHICKEN. FRESH OR FROZEN (TO BE SPECIFIED WHEN ORDERING). 8-11# PIECE</t>
    </r>
  </si>
  <si>
    <r>
      <t xml:space="preserve">LIVERWURST - </t>
    </r>
    <r>
      <rPr>
        <sz val="10"/>
        <rFont val="Calibri"/>
        <family val="2"/>
      </rPr>
      <t>IMP#803. FRESH 3/6# ROLL PER CASE</t>
    </r>
  </si>
  <si>
    <r>
      <t xml:space="preserve">FRANKFURTERS ALL BEEF - </t>
    </r>
    <r>
      <rPr>
        <sz val="10"/>
        <rFont val="Calibri"/>
        <family val="2"/>
      </rPr>
      <t>IMP#804. SKNILESS BEEF, WATER, CORN SYRUP SOLIDS, SALT, SEASONING, SPICES, SODIUM ERYTHROBATE AND SODIUM NITRATE. FRESH OR FROZEN. 8-10/LB. 6 OR 10# BOX</t>
    </r>
  </si>
  <si>
    <r>
      <t xml:space="preserve">GENOA SALAMI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</si>
  <si>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SALAMI COOKED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</si>
  <si>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DELI CHICKEN MEAT - </t>
    </r>
    <r>
      <rPr>
        <sz val="10"/>
        <rFont val="Calibri"/>
        <family val="2"/>
      </rPr>
      <t>FULLY COOKED. PULLED NATURALLY PROPORATION. NO MECHANICALLY SEPERATED CHICKEN.</t>
    </r>
  </si>
  <si>
    <r>
      <t xml:space="preserve">HEALTHY CHOICE DELI MEAT - </t>
    </r>
    <r>
      <rPr>
        <sz val="10"/>
        <rFont val="Calibri"/>
        <family val="2"/>
      </rPr>
      <t>BREAST. PREMIUM QUALITY. FULLY COOKED. FAT FREE.</t>
    </r>
  </si>
  <si>
    <r>
      <t xml:space="preserve">CHICKEN BREAST SPLIT 4OZ. - </t>
    </r>
    <r>
      <rPr>
        <sz val="10"/>
        <rFont val="Calibri"/>
        <family val="2"/>
      </rPr>
      <t xml:space="preserve">USDA GRADE A. BONELESS, SKINLESS TRIMMED, SPLIT NOT QUARTERED. IQF. SPECIFY SIZE WHEN ORDERING. 15-20#/BAG - 2 BAGS PER CASE </t>
    </r>
  </si>
  <si>
    <r>
      <t xml:space="preserve">CHICKEN BREAST SPLIT 6 OZ. - </t>
    </r>
    <r>
      <rPr>
        <sz val="10"/>
        <rFont val="Calibri"/>
        <family val="2"/>
      </rPr>
      <t>USDA GRADE A. BONELESS, SKINLESS, TRIMMED AND SPLIT. IQF. 15-20#/BAG - 2 BAGS PER CASE.</t>
    </r>
  </si>
  <si>
    <r>
      <t xml:space="preserve">CHICKEN PATTY BREADED 3 OZ. - </t>
    </r>
    <r>
      <rPr>
        <sz val="10"/>
        <rFont val="Calibri"/>
        <family val="2"/>
      </rPr>
      <t>WHITE MEAT ONLY. FULLY COOKED. FROZEN</t>
    </r>
  </si>
  <si>
    <r>
      <t xml:space="preserve">CHICKEN BREAST NUGGETS - </t>
    </r>
    <r>
      <rPr>
        <sz val="10"/>
        <rFont val="Calibri"/>
        <family val="2"/>
      </rPr>
      <t>BATTERED. FROZEN</t>
    </r>
  </si>
  <si>
    <r>
      <t xml:space="preserve">WHOLE CHICKEN LEGS NO BACK 6-7OZ. - </t>
    </r>
    <r>
      <rPr>
        <sz val="10"/>
        <rFont val="Calibri"/>
        <family val="2"/>
      </rPr>
      <t>GRADE A. IQF.</t>
    </r>
  </si>
  <si>
    <r>
      <t xml:space="preserve">CHICKEN TENDERLOINS - </t>
    </r>
    <r>
      <rPr>
        <sz val="10"/>
        <rFont val="Calibri"/>
        <family val="2"/>
      </rPr>
      <t>MUST BE BAKEABLE ONLY</t>
    </r>
  </si>
  <si>
    <r>
      <t xml:space="preserve">CHICKEN STRIPS FAJITA - </t>
    </r>
    <r>
      <rPr>
        <sz val="10"/>
        <rFont val="Calibri"/>
        <family val="2"/>
      </rPr>
      <t>MARINATED. PRE-COOKED.</t>
    </r>
  </si>
  <si>
    <r>
      <t xml:space="preserve">CHICKEN PIECES BREADED - </t>
    </r>
    <r>
      <rPr>
        <sz val="10"/>
        <rFont val="Calibri"/>
        <family val="2"/>
      </rPr>
      <t>FULLY COOKED CHICKEN FRYER PIECES. BAKEABLE ONLY. OVEN READY.</t>
    </r>
  </si>
  <si>
    <r>
      <t xml:space="preserve">CHICKEN DICED - </t>
    </r>
    <r>
      <rPr>
        <sz val="10"/>
        <rFont val="Calibri"/>
        <family val="2"/>
      </rPr>
      <t>WHITE MEAT ONLY. COOKED AND UNMARINATED. NO BONES OR CARTILAGE. 1/2" PIECES. 10# BOX.</t>
    </r>
  </si>
  <si>
    <r>
      <t xml:space="preserve">CHICKEN STEAK 3 OZ. - </t>
    </r>
    <r>
      <rPr>
        <sz val="10"/>
        <rFont val="Calibri"/>
        <family val="2"/>
      </rPr>
      <t>PHILLY STYLE MARINATED CHICKEN BREAST (MARINATING WILL CONTAIN SALT). BREAKAWAY STYLE THINLY SLICED FROM USDA MEAT. 64/PKG. 12# BOX.</t>
    </r>
  </si>
  <si>
    <r>
      <t xml:space="preserve">CHICKEN BREAST HALF - </t>
    </r>
    <r>
      <rPr>
        <sz val="10"/>
        <rFont val="Calibri"/>
        <family val="2"/>
      </rPr>
      <t>GRADE A. FROZEN. 21# CASE</t>
    </r>
  </si>
  <si>
    <r>
      <t xml:space="preserve">OLEO - </t>
    </r>
    <r>
      <rPr>
        <sz val="10"/>
        <rFont val="Calibri"/>
        <family val="2"/>
      </rPr>
      <t>US GRADE A. FORTIFIED, ALL VEGETABLE. LOW SALT. 12# PER CASE</t>
    </r>
  </si>
  <si>
    <r>
      <t xml:space="preserve">MARGARINE SALTED - </t>
    </r>
    <r>
      <rPr>
        <sz val="10"/>
        <rFont val="Calibri"/>
        <family val="2"/>
      </rPr>
      <t>NO ANIMAL FAT. MUST CONTAIN 80% REFINED FOOD FAT, VEGETABLE OILS, SOYBEAN, COTTONSEED, CORN AND PEANUT. 17-18% SKIM MILK. 30/1#/CASE</t>
    </r>
  </si>
  <si>
    <r>
      <t xml:space="preserve">MARGARINE UNSALTED - </t>
    </r>
    <r>
      <rPr>
        <sz val="10"/>
        <rFont val="Calibri"/>
        <family val="2"/>
      </rPr>
      <t>MUST CONTAIN 80% REFINED FOOD FAT, VEGETABLE OILS, SOYBEAN, COTTONSEED, CORN AND PEANUT. 17-18% SKIM MILK. 30/1#/CASE</t>
    </r>
  </si>
  <si>
    <r>
      <t xml:space="preserve">MARGARINE WHIPPED - </t>
    </r>
    <r>
      <rPr>
        <sz val="10"/>
        <rFont val="Calibri"/>
        <family val="2"/>
      </rPr>
      <t>COUNTRY CROCK. 900 SERV/CASE. 5G EACH OR 10# CASE.</t>
    </r>
  </si>
  <si>
    <r>
      <t xml:space="preserve">EGGS LIQUID - </t>
    </r>
    <r>
      <rPr>
        <sz val="10"/>
        <rFont val="Calibri"/>
        <family val="2"/>
      </rPr>
      <t>USDA INSPECTED, PASTEURIZED. WHOLE GUARANTEED SALMONELLA FREE. NOT MORE THAN 0.5% MOM-SODIUM PHOPHATE ADDED TO PRESERVE COLOR. NO MILK PRODUCTS. LIQUID EGGS ONLY. FROZEN ONLY. CONTAINER SEALED AND WAXED. 5# EACH.6 CONTAINERS PER CASE.</t>
    </r>
  </si>
  <si>
    <r>
      <t xml:space="preserve">EGGS MEDIUM - </t>
    </r>
    <r>
      <rPr>
        <sz val="10"/>
        <rFont val="Calibri"/>
        <family val="2"/>
      </rPr>
      <t>US GRADE A. 60% GRADE AA. NET WEIGHT: 40# PER 30 DOZ/CS OR #22 PER 15 DOZ/CS</t>
    </r>
  </si>
  <si>
    <r>
      <t xml:space="preserve">EGGS LARGE - </t>
    </r>
    <r>
      <rPr>
        <sz val="10"/>
        <rFont val="Calibri"/>
        <family val="2"/>
      </rPr>
      <t>US GRADE A. 60% GRADE AA. NET WEIGHT: 40# PER 30 DOZ/CS OR #22 PER 15 DOZ/CS</t>
    </r>
  </si>
  <si>
    <r>
      <t xml:space="preserve">CHEESE AMERICAN YELLOW LOAF - </t>
    </r>
    <r>
      <rPr>
        <sz val="10"/>
        <rFont val="Calibri"/>
        <family val="2"/>
      </rPr>
      <t>PROCESSED. FRESH 5# LOAF.</t>
    </r>
  </si>
  <si>
    <r>
      <t xml:space="preserve">CHEESE AMERICA WHITE SLICED - </t>
    </r>
    <r>
      <rPr>
        <sz val="10"/>
        <rFont val="Calibri"/>
        <family val="2"/>
      </rPr>
      <t>160 COUNT</t>
    </r>
  </si>
  <si>
    <r>
      <t xml:space="preserve">CHEESE AMERICA YELLOW SLICED - </t>
    </r>
    <r>
      <rPr>
        <sz val="10"/>
        <rFont val="Calibri"/>
        <family val="2"/>
      </rPr>
      <t>160 COUNT</t>
    </r>
  </si>
  <si>
    <r>
      <t xml:space="preserve">CHEESE PROVOLONE BULK - </t>
    </r>
    <r>
      <rPr>
        <sz val="10"/>
        <rFont val="Calibri"/>
        <family val="2"/>
      </rPr>
      <t>RINDLESS. FRESH ONLY. 10-12#</t>
    </r>
  </si>
  <si>
    <r>
      <t xml:space="preserve">CHEESE SWISS SLICED - </t>
    </r>
    <r>
      <rPr>
        <sz val="10"/>
        <rFont val="Calibri"/>
        <family val="2"/>
      </rPr>
      <t>9/1.5#</t>
    </r>
  </si>
  <si>
    <r>
      <t xml:space="preserve">CHEESE MOZZARELLA SHREDDED - </t>
    </r>
    <r>
      <rPr>
        <sz val="10"/>
        <rFont val="Calibri"/>
        <family val="2"/>
      </rPr>
      <t>50% WHOLE ILK, 50% SKIM MILK. 10% PROVOLONE CHEESE, 5% ROMANO CHEESE, 5% PARMESAN CHEESE.</t>
    </r>
  </si>
  <si>
    <r>
      <t xml:space="preserve">CHEESE CHEDDAR BLOCK - </t>
    </r>
    <r>
      <rPr>
        <sz val="10"/>
        <rFont val="Calibri"/>
        <family val="2"/>
      </rPr>
      <t>YELLOW 40# BLOCK</t>
    </r>
  </si>
  <si>
    <r>
      <t xml:space="preserve">CHEDDAR CHEESE SHREDDED - </t>
    </r>
    <r>
      <rPr>
        <sz val="10"/>
        <rFont val="Calibri"/>
        <family val="2"/>
      </rPr>
      <t>YELLOW</t>
    </r>
  </si>
  <si>
    <r>
      <t xml:space="preserve">FISH STICKS BREADED  1OZ. - </t>
    </r>
    <r>
      <rPr>
        <sz val="10"/>
        <rFont val="Calibri"/>
        <family val="2"/>
      </rPr>
      <t>USDA INSPECTED. GRADE A AND MUST BE LABELED SO OR CERTIFICATE. PRE-COOKED. MINCED NOT ACCEPTABLE. SPECIFY SPECIES AT TIME OF BIDDING (POLLOCK, COD, HADDOCK, WHITING). FROZEN ONLY. 6-10# BOX.</t>
    </r>
  </si>
  <si>
    <r>
      <t xml:space="preserve">FISH FILET FLOUNDER 4 OZ. - </t>
    </r>
    <r>
      <rPr>
        <sz val="10"/>
        <rFont val="Calibri"/>
        <family val="2"/>
      </rPr>
      <t>USDA INSPECTED. GRADE A AND MUST BE LABELED SO OR CERTIFICATE. UNBREADED. NOT COOKED. NATURAL FILET, MINCED NOT ACCEPTABLE. WHITE SKIN ONLY. FROZEN ONLY. 24-40/CASE.</t>
    </r>
  </si>
  <si>
    <r>
      <t xml:space="preserve">FISH COD LEMON PEPPER 4.5OZ. - </t>
    </r>
    <r>
      <rPr>
        <sz val="10"/>
        <rFont val="Calibri"/>
        <family val="2"/>
      </rPr>
      <t>FROZEN ONLY. 10#</t>
    </r>
  </si>
  <si>
    <r>
      <t xml:space="preserve">BATTER DIPPED FISH 2-4OZ. - </t>
    </r>
    <r>
      <rPr>
        <sz val="10"/>
        <rFont val="Calibri"/>
        <family val="2"/>
      </rPr>
      <t>USDA INSPECTED. GRADE A AND MUST BE LABELED SO OR CERIFICATE.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</si>
  <si>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10"/>
        <rFont val="Calibri"/>
        <family val="2"/>
      </rPr>
      <t>GRADE A PACKER. COD, WHITING SHAPED INTO NUGGETS. OVEN READY. FROZEN. CHILD NUTRITION LABEL. 10# BOX.</t>
    </r>
  </si>
  <si>
    <r>
      <t xml:space="preserve">FISH POLLOCK 4 OZ. - </t>
    </r>
    <r>
      <rPr>
        <sz val="10"/>
        <rFont val="Calibri"/>
        <family val="2"/>
      </rPr>
      <t>FORMED, NON-BREADED. MINCED NOT ACCEPTABLE. FROZEN</t>
    </r>
  </si>
  <si>
    <r>
      <t xml:space="preserve">FISH POLLOCK OVEN CRUNCH 4 OZ. - </t>
    </r>
    <r>
      <rPr>
        <sz val="10"/>
        <rFont val="Calibri"/>
        <family val="2"/>
      </rPr>
      <t>PRE-COOKED, SQUARE, BREADED. FROZEN. 10 #</t>
    </r>
  </si>
  <si>
    <r>
      <t xml:space="preserve">FISH TALAPIA FILET 3-5OZ. </t>
    </r>
    <r>
      <rPr>
        <sz val="10"/>
        <rFont val="Calibri"/>
        <family val="2"/>
      </rPr>
      <t>- PRE-COOKED, NON-BREADED, IQF, 10#</t>
    </r>
  </si>
  <si>
    <r>
      <t xml:space="preserve">SHRIMP WHT P&amp;D RAW TAIL OFF - </t>
    </r>
    <r>
      <rPr>
        <sz val="10"/>
        <rFont val="Calibri"/>
        <family val="2"/>
      </rPr>
      <t>FROZEN. 71-90 CT. 4/2.5#/CS</t>
    </r>
  </si>
  <si>
    <r>
      <t xml:space="preserve">SHRIMP PIECES FOR SALAD - </t>
    </r>
    <r>
      <rPr>
        <sz val="10"/>
        <rFont val="Calibri"/>
        <family val="2"/>
      </rPr>
      <t>US OR FOREIGN. TITI MEAT. PEELED AND DEVEINED. FROZEN ONLY. 3-5# BLOCK</t>
    </r>
  </si>
  <si>
    <r>
      <t xml:space="preserve">SHRIMP </t>
    </r>
    <r>
      <rPr>
        <sz val="10"/>
        <rFont val="Calibri"/>
        <family val="2"/>
      </rPr>
      <t>- BREADED, CHICKEN FRIED 7/1# CASE</t>
    </r>
  </si>
  <si>
    <r>
      <t xml:space="preserve">IMITATION CRAB MEAT - </t>
    </r>
    <r>
      <rPr>
        <sz val="10"/>
        <rFont val="Calibri"/>
        <family val="2"/>
      </rPr>
      <t>USDA INSPECTED. SALAD STYLE OR FLAKED IMITATION. BLENDED POLLOCK WITH SNOW CRAB MEAT AND CRAB FLAVORING. MUST NOT CONTAIN MSG. READY CUT PIECES. FROZEN. 6/5# OR 21/2# BAG. 30# CASE.</t>
    </r>
  </si>
  <si>
    <r>
      <t xml:space="preserve">FRESH CLAM STRIPS - </t>
    </r>
    <r>
      <rPr>
        <sz val="10"/>
        <rFont val="Calibri"/>
        <family val="2"/>
      </rPr>
      <t>NORTH ATLANTIC SURF CLAMS. SLICED, BREADED AND BLANCHED. FROZEN ONLY. 6# BULK PACK</t>
    </r>
  </si>
  <si>
    <r>
      <rPr>
        <b/>
        <sz val="10"/>
        <color indexed="8"/>
        <rFont val="Calibri"/>
        <family val="2"/>
      </rPr>
      <t xml:space="preserve">FISH FILLET FLOUNDER - </t>
    </r>
    <r>
      <rPr>
        <sz val="10"/>
        <color indexed="8"/>
        <rFont val="Calibri"/>
        <family val="2"/>
      </rPr>
      <t>6 OZ. USDA INSPECTED, GRADE A AND MUST BE LABELED SO OR CERTIFICATE. UNBREADED NOT COOKED. NATUREAL FILLET. MINCED NOT ACCEPTABLE. WHITE SKIN ONLY. FROZEN ONLY.</t>
    </r>
  </si>
  <si>
    <t>Beef Patties Ground 80/20 - This item shall be prepared in accordance with Item No. 2, 80/20 ground beef: no perforations, round 4 oz. portins. Pack, frozen; 10 lb. boxes: 40 portions to a box; each layer seperated by paper, lined with 3 mil. Polyethylene, a length that can be readily and easily secured. Exterior labeling in accordance with Technical Specifications #7, g.</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</si>
  <si>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</si>
  <si>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</si>
  <si>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</si>
  <si>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</si>
  <si>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</si>
  <si>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</si>
  <si>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</si>
  <si>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</si>
  <si>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</si>
  <si>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</si>
  <si>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</si>
  <si>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</si>
  <si>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</si>
  <si>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</si>
  <si>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</si>
  <si>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</si>
  <si>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</si>
  <si>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</si>
  <si>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r>
      <rPr>
        <b/>
        <sz val="10"/>
        <color indexed="8"/>
        <rFont val="Calibri"/>
        <family val="2"/>
      </rPr>
      <t>Beef Cubes for Stewing</t>
    </r>
    <r>
      <rPr>
        <sz val="10"/>
        <color indexed="8"/>
        <rFont val="Calibri"/>
        <family val="2"/>
      </rPr>
      <t xml:space="preserve"> - USDA inspected select or better, 1" - 1 1/4" cubes, fairly uniform in size and shape; fat trimmed, fat not to exceed 1/2" all gristle and connective tissue removed. Pack 5/10 lb. or 4/5 lb. poly packages, inside NSF approved boxes. Exterior labeling: in accordance with Technical Specifications #7, g.</t>
    </r>
  </si>
  <si>
    <r>
      <rPr>
        <b/>
        <sz val="10"/>
        <color indexed="8"/>
        <rFont val="Calibri"/>
        <family val="2"/>
      </rPr>
      <t>Reduced Sodium Meat Loaf</t>
    </r>
    <r>
      <rPr>
        <sz val="10"/>
        <color indexed="8"/>
        <rFont val="Calibri"/>
        <family val="2"/>
      </rPr>
      <t xml:space="preserve"> - Fully cooked individually sliced reduced sodium loaf;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</si>
  <si>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0"/>
        <color indexed="8"/>
        <rFont val="Calibri"/>
        <family val="2"/>
      </rPr>
      <t>Beef, Rib</t>
    </r>
    <r>
      <rPr>
        <sz val="10"/>
        <color indexed="8"/>
        <rFont val="Calibri"/>
        <family val="2"/>
      </rPr>
      <t xml:space="preserve"> - All beef, St Louie Style, boneless, stamped in rib shape. Shall contain: USDA inspected beef; processsed in accordance with Item No. 2; blended and spiced under federal regulations. Pack, frozen; 10 lb boxes; 40 portions to a box lined with 3 mil. Polyethylene, a length that can be readily and easily secured. Exterior labeling in accordance with Technical Specifications #7, g.</t>
    </r>
  </si>
  <si>
    <r>
      <rPr>
        <b/>
        <sz val="10"/>
        <color indexed="8"/>
        <rFont val="Calibri"/>
        <family val="2"/>
      </rPr>
      <t>Sausage, Chicken Reduced Sodium</t>
    </r>
    <r>
      <rPr>
        <sz val="10"/>
        <color indexed="8"/>
        <rFont val="Calibri"/>
        <family val="2"/>
      </rPr>
      <t xml:space="preserve"> - USDA inspected chicken; Reduced Sodium Chicken Link; Processed, blended, and spiced under federal regulations; 22% maximum of fat content; contains no pork or port products; Pack IQF, 4oz frozen portions, 30 lb boxes, Polyethylene packages, inside NSF approved cartons. Exterior and interior labeling in accordance to Technical Specification #7, g.</t>
    </r>
  </si>
  <si>
    <r>
      <rPr>
        <b/>
        <sz val="10"/>
        <color indexed="8"/>
        <rFont val="Calibri"/>
        <family val="2"/>
      </rPr>
      <t>Beef, Steak Sandwich</t>
    </r>
    <r>
      <rPr>
        <sz val="10"/>
        <color indexed="8"/>
        <rFont val="Calibri"/>
        <family val="2"/>
      </rPr>
      <t xml:space="preserve"> - This item shall be prepared from boneless beef that complies with the material requirements of item No. 2,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Product shall comply with fat content requirement of item no. 3. No more than a minor amount of green/brown/gray rings shall be present. Steaks shall be packaged with paper separators between each steak. Pack: frozen; 10 lb. boxes; 40 portions to a box; lined with 3 mil. Polyethylene, a length that can be readily and easily secured, inside NSF approved cartons. Exterior labeling: in accordance with Techncial Specifications, Item #7, g.</t>
    </r>
  </si>
  <si>
    <r>
      <rPr>
        <b/>
        <sz val="10"/>
        <color indexed="8"/>
        <rFont val="Calibri"/>
        <family val="2"/>
      </rPr>
      <t>Reduced Sodium Salisbury Steak</t>
    </r>
    <r>
      <rPr>
        <sz val="10"/>
        <color indexed="8"/>
        <rFont val="Calibri"/>
        <family val="2"/>
      </rPr>
      <t xml:space="preserve"> - Fully cooked reduced sodium salisbury steak;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</si>
  <si>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0"/>
        <color indexed="8"/>
        <rFont val="Calibri"/>
        <family val="2"/>
      </rPr>
      <t>Boneless Ground Chicken</t>
    </r>
    <r>
      <rPr>
        <sz val="10"/>
        <color indexed="8"/>
        <rFont val="Calibri"/>
        <family val="2"/>
      </rPr>
      <t xml:space="preserve"> - USDA inspected 100% chicken; Dark Meat, course ground. 18% maximum fat content; 72% max moisture content; 12% minimum protein content; no, fillers, cereal, or extenders. Pack frozen; 10 Lb chubs or box wrapped in polyethylene packages, inside NSF approved cartons.  Exterior labeling: in accordance with Technical Specifications #7, g.</t>
    </r>
  </si>
  <si>
    <r>
      <rPr>
        <b/>
        <sz val="10"/>
        <color indexed="8"/>
        <rFont val="Calibri"/>
        <family val="2"/>
      </rPr>
      <t>Bologna, Chicken</t>
    </r>
    <r>
      <rPr>
        <sz val="10"/>
        <color indexed="8"/>
        <rFont val="Calibri"/>
        <family val="2"/>
      </rPr>
      <t xml:space="preserve"> - USDA inspected chicken; Reduced Sodium Bologna, Sodium not to exceed 180 mg per 2oz portion, Spiced and blended in accordance with Federal regulations; 10% maximum fat content; no cereal, extenders, fillers or dry milk. Pack: frozen; 3/5, (5/6.75-7), 2/10 or 9 lb; polyethylene packages, inside NSF approved cartons. Exterior labeling: in accordance with Technical Specifications #7, g.</t>
    </r>
  </si>
  <si>
    <r>
      <rPr>
        <b/>
        <sz val="10"/>
        <color indexed="8"/>
        <rFont val="Calibri"/>
        <family val="2"/>
      </rPr>
      <t>Cheese, American, Sliced</t>
    </r>
    <r>
      <rPr>
        <sz val="10"/>
        <color indexed="8"/>
        <rFont val="Calibri"/>
        <family val="2"/>
      </rPr>
      <t xml:space="preserve"> - Pasteurized and processed, white or yellow; Pack: 160 staggered slices/5 lb loaf; Case 6/5lb or 4/5lb, wrapped in polyethylene, inside NSF approved cartons. Exterior labeling: in accordance with Technical Specifications #7, g.</t>
    </r>
  </si>
  <si>
    <r>
      <rPr>
        <b/>
        <sz val="10"/>
        <color indexed="8"/>
        <rFont val="Calibri"/>
        <family val="2"/>
      </rPr>
      <t>Chicken Patty, Breaded</t>
    </r>
    <r>
      <rPr>
        <sz val="10"/>
        <color indexed="8"/>
        <rFont val="Calibri"/>
        <family val="2"/>
      </rPr>
      <t xml:space="preserve"> -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Pack: 30 lb. IQF. Lined with 3 mil. Polyethylene, a length that can be readily and easily secured, polyethylene packages, inside NSF approved cartons. Product must arrive frozen and palletized. Exterior labeling: in accordance with Technical Specifications #7, g.</t>
    </r>
  </si>
  <si>
    <r>
      <rPr>
        <b/>
        <sz val="10"/>
        <color indexed="8"/>
        <rFont val="Calibri"/>
        <family val="2"/>
      </rPr>
      <t xml:space="preserve">Turkey Burgers, Pre-Cooked </t>
    </r>
    <r>
      <rPr>
        <sz val="10"/>
        <color indexed="8"/>
        <rFont val="Calibri"/>
        <family val="2"/>
      </rPr>
      <t>- Fully cooked dark meat Turkey Burgers; Oven Ready, round, 4 oz. portions. Pack: 10 lb boxes; 40 portions to a box; (IQF) individually quick frozen. Lined with 3 mil. Polyethylene, a length that can be readily and easily secured, polyethylene packages, inside NSF approved cartons Exterior labeling: in accordance with Technical Specifications #7, g.</t>
    </r>
  </si>
  <si>
    <r>
      <rPr>
        <b/>
        <sz val="10"/>
        <color indexed="8"/>
        <rFont val="Calibri"/>
        <family val="2"/>
      </rPr>
      <t>Fish, Breaded</t>
    </r>
    <r>
      <rPr>
        <sz val="10"/>
        <color indexed="8"/>
        <rFont val="Calibri"/>
        <family val="2"/>
      </rPr>
      <t xml:space="preserve"> - Whole Pollock, minced not acceptable; 4 oz. breaded; rectangular shape, oven ready (pre-cooked) 2.5 oz fish: 1.5 oz breading. Pack: frozen, 10 lb. boxes, 40 portions to a box; in 3 mil. Polyethylene bags, a length that can be readily and easily secured, inside NSF approved cartons. Exterior labeling: in accordance with Technical Specifications #7, g.</t>
    </r>
  </si>
  <si>
    <r>
      <rPr>
        <b/>
        <sz val="10"/>
        <color indexed="8"/>
        <rFont val="Calibri"/>
        <family val="2"/>
      </rPr>
      <t>Frankfurter, Chicken Low Sodium</t>
    </r>
    <r>
      <rPr>
        <sz val="10"/>
        <color indexed="8"/>
        <rFont val="Calibri"/>
        <family val="2"/>
      </rPr>
      <t xml:space="preserve"> - USDA inspected chicken. Fully cooked low sodium chicken franks; no cereal, extenders, fillers.  Sodium not to exceed 150 mg per serving. Size; 10:1 lb. Pack: frozen IQF, 4/6 lb or 6/5 lb. 30 Lb boxes polyethylene packages, inside NSF approved cartons. Exterior labeling: in accordance with Technical Specifications #7, g.</t>
    </r>
  </si>
  <si>
    <r>
      <rPr>
        <b/>
        <sz val="10"/>
        <color indexed="8"/>
        <rFont val="Calibri"/>
        <family val="2"/>
      </rPr>
      <t>Margarine, Readies</t>
    </r>
    <r>
      <rPr>
        <sz val="10"/>
        <color indexed="8"/>
        <rFont val="Calibri"/>
        <family val="2"/>
      </rPr>
      <t xml:space="preserve"> - 100% vegetable oil. Pack: fresh, 90:1 lb, inside NSF approved cartons.  12 lb. case </t>
    </r>
    <r>
      <rPr>
        <u val="single"/>
        <sz val="10"/>
        <color indexed="8"/>
        <rFont val="Calibri"/>
        <family val="2"/>
      </rPr>
      <t>only</t>
    </r>
    <r>
      <rPr>
        <sz val="10"/>
        <color indexed="8"/>
        <rFont val="Calibri"/>
        <family val="2"/>
      </rPr>
      <t>. Exterior labeling: in accordance with Technical Specifications #7, g.</t>
    </r>
  </si>
  <si>
    <r>
      <rPr>
        <b/>
        <sz val="10"/>
        <color indexed="8"/>
        <rFont val="Calibri"/>
        <family val="2"/>
      </rPr>
      <t>Margarine, Solids</t>
    </r>
    <r>
      <rPr>
        <sz val="10"/>
        <color indexed="8"/>
        <rFont val="Calibri"/>
        <family val="2"/>
      </rPr>
      <t xml:space="preserve"> - 100 % vegetable oil. Pack: fresh, 30/1 lb to a case, individually wrapped, inside NSF approved cartons. Exterior labeling: in accordance with Technical Specifications #7, g.</t>
    </r>
  </si>
  <si>
    <r>
      <rPr>
        <b/>
        <sz val="10"/>
        <color indexed="8"/>
        <rFont val="Calibri"/>
        <family val="2"/>
      </rPr>
      <t>Turkey, Ground, Coarse</t>
    </r>
    <r>
      <rPr>
        <sz val="10"/>
        <color indexed="8"/>
        <rFont val="Calibri"/>
        <family val="2"/>
      </rPr>
      <t xml:space="preserve"> - 85/15, Shall be from freshly slaughtered young turkey; may contain; skin, breast, thigh, first and second wing portions; must not contain added: water, fat, binders, and extenders. Fat not to exceed 15% or less. Product must be of a course grind, final grind shall be through a plate having holes not less than 1/4” in diameter. Pack: frozen, 2/10 lb. polyethylene packages, polyethylene packages, inside NSF approved cartons. Exterior labeling: in accordance with Technical Specifications #7, g.</t>
    </r>
  </si>
  <si>
    <r>
      <rPr>
        <b/>
        <sz val="10"/>
        <color indexed="8"/>
        <rFont val="Calibri"/>
        <family val="2"/>
      </rPr>
      <t>Turkey Ham, Baked</t>
    </r>
    <r>
      <rPr>
        <sz val="10"/>
        <color indexed="8"/>
        <rFont val="Calibri"/>
        <family val="2"/>
      </rPr>
      <t xml:space="preserve"> - Size reduced thigh meat; smoked in compliance with FSIS Regulations 9C.F.R.&amp;381.171; formula in compliance with FSIS Regulations 9C.F.R.&amp;381.171. Water added not to exceed 15%, and comply with FSIS requirements. No binders or extenders; fat content not to exceed 5%. Pack: frozen, 2/6-8 lb, polyethylene packages, inside NSF approved cartons.  Exterior labeling: in accordance with Technical Specifications #7, g.</t>
    </r>
  </si>
  <si>
    <r>
      <rPr>
        <b/>
        <sz val="10"/>
        <color indexed="8"/>
        <rFont val="Calibri"/>
        <family val="2"/>
      </rPr>
      <t>Turkey, Oven Roasted, Ends and Pieces</t>
    </r>
    <r>
      <rPr>
        <sz val="10"/>
        <color indexed="8"/>
        <rFont val="Calibri"/>
        <family val="2"/>
      </rPr>
      <t xml:space="preserve"> - Turkey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</si>
  <si>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r>
      <rPr>
        <b/>
        <sz val="10"/>
        <color indexed="8"/>
        <rFont val="Calibri"/>
        <family val="2"/>
      </rPr>
      <t>Turkey Sausage Links</t>
    </r>
    <r>
      <rPr>
        <sz val="10"/>
        <color indexed="8"/>
        <rFont val="Calibri"/>
        <family val="2"/>
      </rPr>
      <t xml:space="preserve"> - Size: 1 oz. Made from USDA inspected raw turkey, water, natural flavors, spices, and /preservatives. No pork, skin or organ meat and no mechanically separated turkey, MSG, HVP and TVP. Pack: Frozen, 10 pound tray pack or separated by paper, 3mil. Polyethylene liners, a length that can be easily secured, inside NSF approved cartons. Polyethylene bags. Exterior labeling: in accordance with Technical Specifications #7, g.</t>
    </r>
  </si>
  <si>
    <r>
      <rPr>
        <b/>
        <sz val="10"/>
        <color indexed="8"/>
        <rFont val="Calibri"/>
        <family val="2"/>
      </rPr>
      <t xml:space="preserve">Frozen Liquid Eggs </t>
    </r>
    <r>
      <rPr>
        <sz val="10"/>
        <color indexed="8"/>
        <rFont val="Calibri"/>
        <family val="2"/>
      </rPr>
      <t>- Eggs, Liquid, Pasteurized, Whole Grade. U.S.D.A. Inspected, homogenized, guaranteed salmonella free; not more than .05% Monosodium Phosphate added to preserve color. 6/5 lbs BAGS per case. Frozen; must identify content.</t>
    </r>
  </si>
  <si>
    <r>
      <rPr>
        <b/>
        <sz val="10"/>
        <color indexed="8"/>
        <rFont val="Calibri"/>
        <family val="2"/>
      </rPr>
      <t>Roast Turkey</t>
    </r>
    <r>
      <rPr>
        <sz val="10"/>
        <color indexed="8"/>
        <rFont val="Calibri"/>
        <family val="2"/>
      </rPr>
      <t xml:space="preserve"> - Frozen, ready to cook USDA inspected; Turkey Roast; Breast and thigh netted.  Salt Free; 8-12 pound average weight, packed inside NSF approved cartons.  Exterior labeling:  in accordance with Technical Specifications #7, g.</t>
    </r>
  </si>
  <si>
    <t>BEEF</t>
  </si>
  <si>
    <t>VEAL</t>
  </si>
  <si>
    <t>PORK</t>
  </si>
  <si>
    <t>BREAKFAST MEALS</t>
  </si>
  <si>
    <t>TURKEY</t>
  </si>
  <si>
    <t>SAUSAGE</t>
  </si>
  <si>
    <t>LUNCHMEAT</t>
  </si>
  <si>
    <t>CHICKEN</t>
  </si>
  <si>
    <t>BUTTER/MARGARINE</t>
  </si>
  <si>
    <t>EGG/EGG PRODUCTS</t>
  </si>
  <si>
    <t>CHEESE</t>
  </si>
  <si>
    <t>FISH - SEAFOOD</t>
  </si>
  <si>
    <r>
      <t xml:space="preserve">*If no approved brand is listed for an item you intend to bid on, you must submit product label with bid at bid opening. </t>
    </r>
    <r>
      <rPr>
        <b/>
        <sz val="11"/>
        <color indexed="8"/>
        <rFont val="Calibri"/>
        <family val="2"/>
      </rPr>
      <t xml:space="preserve">Labels must be marked with the bidding vendors name and the corresponding item number. Failure to do this will result in disqualification for those items. </t>
    </r>
    <r>
      <rPr>
        <b/>
        <u val="single"/>
        <sz val="11"/>
        <color indexed="8"/>
        <rFont val="Calibri"/>
        <family val="2"/>
      </rPr>
      <t>If no label is received, the bid will be rejected for purposes of this contract.</t>
    </r>
  </si>
  <si>
    <t>VENDOR INFORMATION</t>
  </si>
  <si>
    <t xml:space="preserve">Vendor Name: </t>
  </si>
  <si>
    <t>Vendor Address:</t>
  </si>
  <si>
    <t>City, State, Zip Code:</t>
  </si>
  <si>
    <t>Contact Person:</t>
  </si>
  <si>
    <t>Phone number:</t>
  </si>
  <si>
    <t>Email:</t>
  </si>
  <si>
    <t>General Information and Instructions</t>
  </si>
  <si>
    <t>•</t>
  </si>
  <si>
    <t>YOUR PROPOSAL MUST BE SUBMITTED IN EXCEL FORMAT ON CD</t>
  </si>
  <si>
    <t>ONE (1) COMPLETE HARD COPY OF THIS APPENDIX A MUST ACCOMPANY YOUR BID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</si>
  <si>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</si>
  <si>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</si>
  <si>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</si>
  <si>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</si>
  <si>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</si>
  <si>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PLEASE ONLY FILL IN AREAS HIGHLIGHTED IN YELLOW.</t>
  </si>
  <si>
    <t>SEE INDIVIDUAL TABS FOR ADDITIONAL INSTRUCTIONS.</t>
  </si>
  <si>
    <t>State of Delaware, Government Support Services
Attn: Contracting, GSS11578D-MEAT
100 Enterprise Place, Suite 4
Dover, DE 19904</t>
  </si>
  <si>
    <t>DHSS LOCATIONS</t>
  </si>
  <si>
    <t>Please respond to the questions below.</t>
  </si>
  <si>
    <t>Input Point of Contact information for this solicitation. Vendor name will copy over to each pricing tab.</t>
  </si>
  <si>
    <t>DOC APPROVED BRANDS</t>
  </si>
  <si>
    <t>DOC PRICING</t>
  </si>
  <si>
    <t>VENDOR NAME:</t>
  </si>
  <si>
    <t>DHSS PRICING</t>
  </si>
  <si>
    <t>DHSS APPROVED BRANDS</t>
  </si>
  <si>
    <t>SYS CLS/PERDUE</t>
  </si>
  <si>
    <t>2/9-12# AVG</t>
  </si>
  <si>
    <t>1141332
41332</t>
  </si>
  <si>
    <t>8-12# AVG</t>
  </si>
  <si>
    <r>
      <t xml:space="preserve">232065, </t>
    </r>
    <r>
      <rPr>
        <sz val="11"/>
        <color indexed="30"/>
        <rFont val="Calibri"/>
        <family val="2"/>
      </rPr>
      <t>232059</t>
    </r>
  </si>
  <si>
    <t>3/10#</t>
  </si>
  <si>
    <t>KNAUSS</t>
  </si>
  <si>
    <r>
      <t xml:space="preserve">5216030, </t>
    </r>
    <r>
      <rPr>
        <sz val="11"/>
        <color indexed="30"/>
        <rFont val="Calibri"/>
        <family val="2"/>
      </rPr>
      <t>3704443</t>
    </r>
  </si>
  <si>
    <t>80/3OZ</t>
  </si>
  <si>
    <t>BHB-NPM/BRIGGS</t>
  </si>
  <si>
    <t>SYS CLS/MAID RITE</t>
  </si>
  <si>
    <t>SYS IMP/ADVANCE</t>
  </si>
  <si>
    <t>CHEF ITAL/MAID RITE</t>
  </si>
  <si>
    <t>CASASOL/JOHN SOULES</t>
  </si>
  <si>
    <r>
      <t xml:space="preserve">3702752, </t>
    </r>
    <r>
      <rPr>
        <sz val="11"/>
        <color indexed="30"/>
        <rFont val="Calibri"/>
        <family val="2"/>
      </rPr>
      <t>3702752</t>
    </r>
  </si>
  <si>
    <t>QUANTUM</t>
  </si>
  <si>
    <t>30/6OZ</t>
  </si>
  <si>
    <t>BBRL/NAT DEL</t>
  </si>
  <si>
    <t>3/5-8# AVG</t>
  </si>
  <si>
    <r>
      <t xml:space="preserve">97712, </t>
    </r>
    <r>
      <rPr>
        <sz val="11"/>
        <color indexed="30"/>
        <rFont val="Calibri"/>
        <family val="2"/>
      </rPr>
      <t>2339042</t>
    </r>
  </si>
  <si>
    <t>FRANK ALL BEEF FOOTLONG</t>
  </si>
  <si>
    <t>AREZZIO/ADVANCE</t>
  </si>
  <si>
    <t>SYS CLS/MAIDRITE</t>
  </si>
  <si>
    <r>
      <t xml:space="preserve">3520, </t>
    </r>
    <r>
      <rPr>
        <sz val="11"/>
        <color indexed="30"/>
        <rFont val="Calibri"/>
        <family val="2"/>
      </rPr>
      <t>370384</t>
    </r>
  </si>
  <si>
    <r>
      <t xml:space="preserve">3703906, </t>
    </r>
    <r>
      <rPr>
        <sz val="11"/>
        <color indexed="30"/>
        <rFont val="Calibri"/>
        <family val="2"/>
      </rPr>
      <t>1838283</t>
    </r>
  </si>
  <si>
    <t>SYS CLS/ROSE</t>
  </si>
  <si>
    <r>
      <t xml:space="preserve">370378, </t>
    </r>
    <r>
      <rPr>
        <sz val="11"/>
        <color indexed="30"/>
        <rFont val="Calibri"/>
        <family val="2"/>
      </rPr>
      <t>1062686</t>
    </r>
  </si>
  <si>
    <t>SMITHFIELD</t>
  </si>
  <si>
    <r>
      <t xml:space="preserve">2285, </t>
    </r>
    <r>
      <rPr>
        <sz val="11"/>
        <color indexed="30"/>
        <rFont val="Calibri"/>
        <family val="2"/>
      </rPr>
      <t>1355007</t>
    </r>
  </si>
  <si>
    <r>
      <t xml:space="preserve">364605, </t>
    </r>
    <r>
      <rPr>
        <sz val="11"/>
        <color indexed="30"/>
        <rFont val="Calibri"/>
        <family val="2"/>
      </rPr>
      <t>364611</t>
    </r>
  </si>
  <si>
    <r>
      <t xml:space="preserve">60606, </t>
    </r>
    <r>
      <rPr>
        <sz val="11"/>
        <color indexed="30"/>
        <rFont val="Calibri"/>
        <family val="2"/>
      </rPr>
      <t>2110898</t>
    </r>
  </si>
  <si>
    <t>10/2#</t>
  </si>
  <si>
    <r>
      <t xml:space="preserve">370020, </t>
    </r>
    <r>
      <rPr>
        <sz val="11"/>
        <color indexed="30"/>
        <rFont val="Calibri"/>
        <family val="2"/>
      </rPr>
      <t>1066588</t>
    </r>
  </si>
  <si>
    <t>TURKEY BACON</t>
  </si>
  <si>
    <t>6/50CT</t>
  </si>
  <si>
    <r>
      <t xml:space="preserve">50076, </t>
    </r>
    <r>
      <rPr>
        <sz val="11"/>
        <color indexed="30"/>
        <rFont val="Calibri"/>
        <family val="2"/>
      </rPr>
      <t>352195</t>
    </r>
  </si>
  <si>
    <r>
      <t xml:space="preserve">1032465, </t>
    </r>
    <r>
      <rPr>
        <sz val="11"/>
        <color indexed="30"/>
        <rFont val="Calibri"/>
        <family val="2"/>
      </rPr>
      <t>350163</t>
    </r>
  </si>
  <si>
    <r>
      <t xml:space="preserve">350145, </t>
    </r>
    <r>
      <rPr>
        <sz val="11"/>
        <color indexed="30"/>
        <rFont val="Calibri"/>
        <family val="2"/>
      </rPr>
      <t>350028</t>
    </r>
  </si>
  <si>
    <r>
      <t xml:space="preserve">80196, </t>
    </r>
    <r>
      <rPr>
        <sz val="11"/>
        <color indexed="30"/>
        <rFont val="Calibri"/>
        <family val="2"/>
      </rPr>
      <t>350082</t>
    </r>
  </si>
  <si>
    <r>
      <t xml:space="preserve">75702, </t>
    </r>
    <r>
      <rPr>
        <sz val="11"/>
        <color indexed="30"/>
        <rFont val="Calibri"/>
        <family val="2"/>
      </rPr>
      <t>350028</t>
    </r>
  </si>
  <si>
    <r>
      <t xml:space="preserve">65901, </t>
    </r>
    <r>
      <rPr>
        <sz val="11"/>
        <color indexed="30"/>
        <rFont val="Calibri"/>
        <family val="2"/>
      </rPr>
      <t>2230795</t>
    </r>
  </si>
  <si>
    <t>SYS CLS/LEONS</t>
  </si>
  <si>
    <t>AREZZIO/FERRANTE</t>
  </si>
  <si>
    <r>
      <t xml:space="preserve">6628, </t>
    </r>
    <r>
      <rPr>
        <sz val="11"/>
        <color indexed="30"/>
        <rFont val="Calibri"/>
        <family val="2"/>
      </rPr>
      <t>2536100</t>
    </r>
  </si>
  <si>
    <r>
      <t xml:space="preserve">364620, </t>
    </r>
    <r>
      <rPr>
        <sz val="11"/>
        <color indexed="30"/>
        <rFont val="Calibri"/>
        <family val="2"/>
      </rPr>
      <t>3703875</t>
    </r>
  </si>
  <si>
    <r>
      <t xml:space="preserve">52303, </t>
    </r>
    <r>
      <rPr>
        <sz val="11"/>
        <color indexed="30"/>
        <rFont val="Calibri"/>
        <family val="2"/>
      </rPr>
      <t>1116995</t>
    </r>
  </si>
  <si>
    <r>
      <t xml:space="preserve">3170, </t>
    </r>
    <r>
      <rPr>
        <sz val="11"/>
        <color indexed="30"/>
        <rFont val="Calibri"/>
        <family val="2"/>
      </rPr>
      <t>1062462</t>
    </r>
  </si>
  <si>
    <t>48/4OZ</t>
  </si>
  <si>
    <r>
      <t xml:space="preserve">6611, </t>
    </r>
    <r>
      <rPr>
        <sz val="11"/>
        <color indexed="30"/>
        <rFont val="Calibri"/>
        <family val="2"/>
      </rPr>
      <t>8996936</t>
    </r>
  </si>
  <si>
    <r>
      <t xml:space="preserve">2429, </t>
    </r>
    <r>
      <rPr>
        <sz val="11"/>
        <color indexed="30"/>
        <rFont val="Calibri"/>
        <family val="2"/>
      </rPr>
      <t>336703</t>
    </r>
  </si>
  <si>
    <r>
      <t xml:space="preserve">1298-928, </t>
    </r>
    <r>
      <rPr>
        <sz val="11"/>
        <color indexed="30"/>
        <rFont val="Calibri"/>
        <family val="2"/>
      </rPr>
      <t>1017458</t>
    </r>
  </si>
  <si>
    <t>SYS CLS/TYSON</t>
  </si>
  <si>
    <r>
      <t xml:space="preserve">429-928, </t>
    </r>
    <r>
      <rPr>
        <sz val="11"/>
        <color indexed="30"/>
        <rFont val="Calibri"/>
        <family val="2"/>
      </rPr>
      <t>2446300</t>
    </r>
  </si>
  <si>
    <r>
      <t xml:space="preserve">232062, </t>
    </r>
    <r>
      <rPr>
        <sz val="11"/>
        <color indexed="30"/>
        <rFont val="Calibri"/>
        <family val="2"/>
      </rPr>
      <t>232065</t>
    </r>
  </si>
  <si>
    <t>AREZZIO/FOREMOST</t>
  </si>
  <si>
    <r>
      <t xml:space="preserve">11077, </t>
    </r>
    <r>
      <rPr>
        <sz val="11"/>
        <color indexed="30"/>
        <rFont val="Calibri"/>
        <family val="2"/>
      </rPr>
      <t>68551</t>
    </r>
  </si>
  <si>
    <t>MALONEY</t>
  </si>
  <si>
    <r>
      <t xml:space="preserve">10906, </t>
    </r>
    <r>
      <rPr>
        <sz val="11"/>
        <color indexed="30"/>
        <rFont val="Calibri"/>
        <family val="2"/>
      </rPr>
      <t>5682289</t>
    </r>
  </si>
  <si>
    <t>FISH FILLET FLOUNDER</t>
  </si>
  <si>
    <t>PORK SAUSAGE BULK</t>
  </si>
  <si>
    <t>**103</t>
  </si>
  <si>
    <t>**104</t>
  </si>
  <si>
    <t>**105</t>
  </si>
  <si>
    <r>
      <t xml:space="preserve">PORK CUBES 2" X 2" - </t>
    </r>
    <r>
      <rPr>
        <sz val="10"/>
        <rFont val="Calibri"/>
        <family val="2"/>
      </rPr>
      <t>IMP#824. 10# BOX.</t>
    </r>
  </si>
  <si>
    <t>PORK CUBES</t>
  </si>
  <si>
    <t>70247 141607</t>
  </si>
  <si>
    <t>**</t>
  </si>
  <si>
    <t>1298-928</t>
  </si>
  <si>
    <t>SPARETIME</t>
  </si>
  <si>
    <r>
      <t xml:space="preserve">SOUTHWESTERN CHICKEN STRIPS - </t>
    </r>
    <r>
      <rPr>
        <sz val="10"/>
        <rFont val="Calibri"/>
        <family val="2"/>
      </rPr>
      <t>WHITE MEAT ONLY. SEASONED.</t>
    </r>
  </si>
  <si>
    <r>
      <t xml:space="preserve">CHICKEN CROQUETTE 1 1/2 -2OZ. - </t>
    </r>
    <r>
      <rPr>
        <sz val="10"/>
        <rFont val="Calibri"/>
        <family val="2"/>
      </rPr>
      <t>BREADED CHICKEN PIECES. FROZEN</t>
    </r>
  </si>
  <si>
    <r>
      <t xml:space="preserve">CHICKEN BREAST MESQUITE - </t>
    </r>
    <r>
      <rPr>
        <sz val="10"/>
        <rFont val="Calibri"/>
        <family val="2"/>
      </rPr>
      <t>GRILLED. FROZEN. 10# CASE</t>
    </r>
  </si>
  <si>
    <r>
      <t xml:space="preserve">BUTTER SALTED - </t>
    </r>
    <r>
      <rPr>
        <sz val="10"/>
        <rFont val="Calibri"/>
        <family val="2"/>
      </rPr>
      <t>MUST CONTAIN LESS THAN 70% MILK FAT. 36/1# CASE</t>
    </r>
  </si>
  <si>
    <r>
      <t xml:space="preserve">PROPOSALS MUST BE RECEIVED NO LATER THAN </t>
    </r>
    <r>
      <rPr>
        <sz val="12"/>
        <color indexed="17"/>
        <rFont val="Calibri"/>
        <family val="2"/>
      </rPr>
      <t>1:00 P.M</t>
    </r>
    <r>
      <rPr>
        <sz val="12"/>
        <color indexed="8"/>
        <rFont val="Calibri"/>
        <family val="2"/>
      </rPr>
      <t xml:space="preserve">. ON </t>
    </r>
    <r>
      <rPr>
        <sz val="12"/>
        <color indexed="17"/>
        <rFont val="Calibri"/>
        <family val="2"/>
      </rPr>
      <t>Tuesday, September 6, 2011</t>
    </r>
    <r>
      <rPr>
        <sz val="12"/>
        <color indexed="8"/>
        <rFont val="Calibri"/>
        <family val="2"/>
      </rPr>
      <t xml:space="preserve"> AT:</t>
    </r>
  </si>
  <si>
    <r>
      <t>The Department of Correction Food Service Unit has evaluated and approved the following products on the following items. If bidding on an alternate brand, you must submit a sample before bid opening (</t>
    </r>
    <r>
      <rPr>
        <sz val="11"/>
        <color indexed="10"/>
        <rFont val="Calibri"/>
        <family val="2"/>
      </rPr>
      <t>by 9/06/11</t>
    </r>
    <r>
      <rPr>
        <sz val="11"/>
        <color theme="1"/>
        <rFont val="Calibri"/>
        <family val="2"/>
      </rPr>
      <t>) to have the product considered. To arrange for submission of an alternate brand samples, please contact: Wendel Lundy, Correctional Food Service Quality Control Administrator at Phone (302) 857-5264, Fax (302) 739-8219 at Delaware DOC, Administration Building, 245 McKee Road, Dover, DE 19904.</t>
    </r>
  </si>
  <si>
    <r>
      <t>The Department of Health and Social Service has evaluated and approved the following products on the following items. If bidding on an alternate brand, you must submit product label with all ingredients. If vendors submit samples, samples must be delivered by (</t>
    </r>
    <r>
      <rPr>
        <sz val="11"/>
        <color indexed="10"/>
        <rFont val="Calibri"/>
        <family val="2"/>
      </rPr>
      <t>9</t>
    </r>
    <r>
      <rPr>
        <sz val="11"/>
        <color indexed="10"/>
        <rFont val="Calibri"/>
        <family val="2"/>
      </rPr>
      <t>/06/11</t>
    </r>
    <r>
      <rPr>
        <sz val="11"/>
        <color theme="1"/>
        <rFont val="Calibri"/>
        <family val="2"/>
      </rPr>
      <t>) to address below. Please contact: Teresa Gedney at (302) 223-1073.</t>
    </r>
  </si>
  <si>
    <t>DELIVERY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</si>
</sst>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b/>
      <sz val="11"/>
      <color indexed="8"/>
      <name val="Calibri"/>
      <family val="2"/>
    </font>
    <font>
      <sz val="11"/>
      <color indexed="10"/>
      <name val="Calibri"/>
      <family val="2"/>
    </font>
    <font>
      <u val="single"/>
      <sz val="11"/>
      <color indexed="8"/>
      <name val="Calibri"/>
      <family val="2"/>
    </font>
    <font>
      <sz val="10"/>
      <color indexed="8"/>
      <name val="Calibri"/>
      <family val="2"/>
    </font>
    <font>
      <b/>
      <u val="single"/>
      <sz val="11"/>
      <color indexed="8"/>
      <name val="Calibri"/>
      <family val="2"/>
    </font>
    <font>
      <b/>
      <sz val="10"/>
      <color indexed="8"/>
      <name val="Calibri"/>
      <family val="2"/>
    </font>
    <font>
      <sz val="10"/>
      <name val="Calibri"/>
      <family val="2"/>
    </font>
    <font>
      <u val="single"/>
      <sz val="10"/>
      <color indexed="8"/>
      <name val="Calibri"/>
      <family val="2"/>
    </font>
    <font>
      <sz val="10"/>
      <name val="Arial"/>
      <family val="2"/>
    </font>
    <font>
      <i/>
      <sz val="12"/>
      <name val="Arial Black"/>
      <family val="2"/>
    </font>
    <font>
      <sz val="12"/>
      <color indexed="17"/>
      <name val="Calibri"/>
      <family val="2"/>
    </font>
    <font>
      <sz val="12"/>
      <color indexed="8"/>
      <name val="Calibri"/>
      <family val="2"/>
    </font>
    <font>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font>
    <font>
      <b/>
      <sz val="10"/>
      <name val="Calibri"/>
      <family val="2"/>
    </font>
    <font>
      <sz val="12"/>
      <name val="Calibri"/>
      <family val="2"/>
    </font>
    <font>
      <sz val="12"/>
      <color indexed="10"/>
      <name val="Calibri"/>
      <family val="2"/>
    </font>
    <font>
      <sz val="12"/>
      <color indexed="10"/>
      <name val="Arial"/>
      <family val="2"/>
    </font>
    <font>
      <b/>
      <sz val="11"/>
      <name val="Calibri"/>
      <family val="2"/>
    </font>
    <font>
      <sz val="12"/>
      <color indexed="8"/>
      <name val="Arial Black"/>
      <family val="2"/>
    </font>
    <font>
      <b/>
      <sz val="12"/>
      <color indexed="10"/>
      <name val="Calibri"/>
      <family val="2"/>
    </font>
    <font>
      <b/>
      <sz val="11"/>
      <color indexed="10"/>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Calibri"/>
      <family val="2"/>
    </font>
    <font>
      <b/>
      <sz val="10"/>
      <color theme="1"/>
      <name val="Calibri"/>
      <family val="2"/>
    </font>
    <font>
      <sz val="10"/>
      <color rgb="FF000000"/>
      <name val="Calibri"/>
      <family val="2"/>
    </font>
    <font>
      <sz val="12"/>
      <color theme="1"/>
      <name val="Calibri"/>
      <family val="2"/>
    </font>
    <font>
      <sz val="12"/>
      <color rgb="FFFF0000"/>
      <name val="Calibri"/>
      <family val="2"/>
    </font>
    <font>
      <sz val="12"/>
      <color rgb="FFFF0000"/>
      <name val="Arial"/>
      <family val="2"/>
    </font>
    <font>
      <sz val="12"/>
      <color theme="1"/>
      <name val="Arial Black"/>
      <family val="2"/>
    </font>
    <font>
      <sz val="11"/>
      <color rgb="FF0070C0"/>
      <name val="Calibri"/>
      <family val="2"/>
    </font>
    <font>
      <b/>
      <sz val="12"/>
      <color rgb="FFFF0000"/>
      <name val="Calibri"/>
      <family val="2"/>
    </font>
    <font>
      <b/>
      <sz val="11"/>
      <color rgb="FFFF0000"/>
      <name val="Calibri"/>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bottom/>
    </border>
    <border>
      <left style="thin"/>
      <right style="thin"/>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2">
    <xf numFmtId="0" fontId="0" fillId="0" borderId="0" xfId="0" applyFont="1" applyAlignment="1">
      <alignment/>
    </xf>
    <xf numFmtId="0" fontId="0" fillId="0" borderId="0" xfId="0" applyAlignment="1">
      <alignment wrapText="1"/>
    </xf>
    <xf numFmtId="0" fontId="53" fillId="0" borderId="0" xfId="0" applyFont="1" applyAlignment="1">
      <alignment/>
    </xf>
    <xf numFmtId="0" fontId="55" fillId="0" borderId="0" xfId="0" applyFont="1" applyAlignment="1">
      <alignment/>
    </xf>
    <xf numFmtId="0" fontId="56" fillId="0" borderId="0" xfId="0" applyFont="1" applyAlignment="1">
      <alignment/>
    </xf>
    <xf numFmtId="0" fontId="53" fillId="0" borderId="10" xfId="0" applyFont="1" applyBorder="1" applyAlignment="1">
      <alignment horizontal="center"/>
    </xf>
    <xf numFmtId="0" fontId="53" fillId="33" borderId="10" xfId="0" applyFont="1" applyFill="1" applyBorder="1" applyAlignment="1">
      <alignment horizontal="center"/>
    </xf>
    <xf numFmtId="0" fontId="53" fillId="33" borderId="10" xfId="0" applyFont="1" applyFill="1" applyBorder="1" applyAlignment="1">
      <alignment/>
    </xf>
    <xf numFmtId="0" fontId="53" fillId="33" borderId="10" xfId="0" applyFont="1" applyFill="1" applyBorder="1" applyAlignment="1">
      <alignment horizontal="center" wrapText="1"/>
    </xf>
    <xf numFmtId="0" fontId="53" fillId="33" borderId="10" xfId="0" applyFont="1" applyFill="1" applyBorder="1" applyAlignment="1">
      <alignment horizontal="right"/>
    </xf>
    <xf numFmtId="0" fontId="0" fillId="0" borderId="10" xfId="0" applyFont="1" applyBorder="1" applyAlignment="1">
      <alignment horizontal="center"/>
    </xf>
    <xf numFmtId="0" fontId="0" fillId="0" borderId="10" xfId="0" applyFont="1" applyBorder="1" applyAlignment="1">
      <alignment/>
    </xf>
    <xf numFmtId="0" fontId="0" fillId="33" borderId="10" xfId="0" applyFont="1" applyFill="1" applyBorder="1" applyAlignment="1">
      <alignment horizontal="center"/>
    </xf>
    <xf numFmtId="0" fontId="0" fillId="33" borderId="10" xfId="0" applyFont="1" applyFill="1" applyBorder="1" applyAlignment="1">
      <alignment/>
    </xf>
    <xf numFmtId="0" fontId="0" fillId="34" borderId="10" xfId="0" applyFont="1" applyFill="1" applyBorder="1" applyAlignment="1">
      <alignment horizontal="center"/>
    </xf>
    <xf numFmtId="0" fontId="29" fillId="34" borderId="10" xfId="0" applyFont="1" applyFill="1" applyBorder="1" applyAlignment="1">
      <alignment horizontal="center"/>
    </xf>
    <xf numFmtId="0" fontId="0" fillId="0" borderId="10" xfId="0" applyFont="1" applyBorder="1" applyAlignment="1">
      <alignment horizontal="right"/>
    </xf>
    <xf numFmtId="0" fontId="0" fillId="33" borderId="10" xfId="0" applyFont="1" applyFill="1" applyBorder="1" applyAlignment="1">
      <alignment horizontal="right"/>
    </xf>
    <xf numFmtId="0" fontId="29" fillId="34" borderId="10" xfId="0" applyFont="1" applyFill="1" applyBorder="1" applyAlignment="1">
      <alignment horizontal="right" wrapText="1"/>
    </xf>
    <xf numFmtId="0" fontId="56" fillId="0" borderId="0" xfId="0" applyFont="1" applyAlignment="1">
      <alignment vertical="top"/>
    </xf>
    <xf numFmtId="0" fontId="56" fillId="0" borderId="0" xfId="0" applyFont="1" applyAlignment="1">
      <alignment vertical="top" wrapText="1"/>
    </xf>
    <xf numFmtId="0" fontId="0" fillId="0" borderId="0" xfId="0" applyFont="1" applyAlignment="1">
      <alignment/>
    </xf>
    <xf numFmtId="0" fontId="30" fillId="0" borderId="10" xfId="0" applyFont="1" applyBorder="1" applyAlignment="1">
      <alignment vertical="top" wrapText="1"/>
    </xf>
    <xf numFmtId="0" fontId="30" fillId="0" borderId="10" xfId="0" applyFont="1" applyBorder="1" applyAlignment="1">
      <alignment horizontal="center"/>
    </xf>
    <xf numFmtId="0" fontId="30" fillId="34" borderId="10" xfId="0" applyFont="1" applyFill="1" applyBorder="1" applyAlignment="1">
      <alignment vertical="top" wrapText="1"/>
    </xf>
    <xf numFmtId="0" fontId="30" fillId="0" borderId="10" xfId="0" applyFont="1" applyFill="1" applyBorder="1" applyAlignment="1">
      <alignment vertical="top" wrapText="1"/>
    </xf>
    <xf numFmtId="0" fontId="30" fillId="34" borderId="10" xfId="0" applyFont="1" applyFill="1" applyBorder="1" applyAlignment="1">
      <alignment horizontal="center"/>
    </xf>
    <xf numFmtId="0" fontId="30" fillId="0" borderId="10" xfId="0" applyFont="1" applyFill="1" applyBorder="1" applyAlignment="1">
      <alignment horizontal="center"/>
    </xf>
    <xf numFmtId="0" fontId="5" fillId="0" borderId="10" xfId="0" applyFont="1" applyBorder="1" applyAlignment="1">
      <alignment vertical="top" wrapText="1"/>
    </xf>
    <xf numFmtId="0" fontId="56" fillId="0" borderId="10" xfId="0" applyFont="1" applyBorder="1" applyAlignment="1">
      <alignment/>
    </xf>
    <xf numFmtId="0" fontId="57" fillId="0" borderId="10" xfId="0" applyFont="1" applyBorder="1" applyAlignment="1">
      <alignment vertical="top" wrapText="1"/>
    </xf>
    <xf numFmtId="0" fontId="56" fillId="0" borderId="10" xfId="0" applyFont="1" applyBorder="1" applyAlignment="1">
      <alignment horizontal="center"/>
    </xf>
    <xf numFmtId="0" fontId="57" fillId="0" borderId="10" xfId="0" applyFont="1" applyBorder="1" applyAlignment="1">
      <alignment horizontal="center"/>
    </xf>
    <xf numFmtId="0" fontId="56"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0" fillId="34" borderId="10" xfId="0" applyFont="1" applyFill="1" applyBorder="1" applyAlignment="1">
      <alignment horizontal="right"/>
    </xf>
    <xf numFmtId="0" fontId="0" fillId="34" borderId="10" xfId="0" applyFont="1" applyFill="1" applyBorder="1" applyAlignment="1">
      <alignment horizontal="left"/>
    </xf>
    <xf numFmtId="0" fontId="0" fillId="34" borderId="10" xfId="0" applyFont="1" applyFill="1" applyBorder="1" applyAlignment="1">
      <alignment horizontal="right" wrapText="1"/>
    </xf>
    <xf numFmtId="0" fontId="0" fillId="0" borderId="10" xfId="0" applyFont="1" applyBorder="1" applyAlignment="1">
      <alignment wrapText="1"/>
    </xf>
    <xf numFmtId="0" fontId="0" fillId="34" borderId="10" xfId="0" applyFont="1" applyFill="1" applyBorder="1" applyAlignment="1">
      <alignment/>
    </xf>
    <xf numFmtId="0" fontId="0" fillId="0" borderId="0" xfId="0" applyFont="1" applyAlignment="1">
      <alignment wrapText="1"/>
    </xf>
    <xf numFmtId="0" fontId="53" fillId="0" borderId="10" xfId="0" applyFont="1" applyBorder="1" applyAlignment="1">
      <alignment horizontal="center" wrapText="1"/>
    </xf>
    <xf numFmtId="0" fontId="53" fillId="0" borderId="10" xfId="0" applyFont="1" applyFill="1" applyBorder="1" applyAlignment="1">
      <alignment horizontal="center" wrapText="1"/>
    </xf>
    <xf numFmtId="0" fontId="0" fillId="0" borderId="0" xfId="0" applyFont="1" applyFill="1" applyAlignment="1">
      <alignment/>
    </xf>
    <xf numFmtId="0" fontId="0" fillId="0" borderId="10" xfId="0" applyFont="1" applyBorder="1" applyAlignment="1">
      <alignment horizontal="center" wrapText="1"/>
    </xf>
    <xf numFmtId="0" fontId="0" fillId="33" borderId="10" xfId="0" applyFont="1" applyFill="1" applyBorder="1" applyAlignment="1">
      <alignment wrapText="1"/>
    </xf>
    <xf numFmtId="0" fontId="0" fillId="33" borderId="10" xfId="0" applyFont="1" applyFill="1" applyBorder="1" applyAlignment="1">
      <alignment horizontal="center" wrapText="1"/>
    </xf>
    <xf numFmtId="0" fontId="0" fillId="34" borderId="11" xfId="0" applyFont="1" applyFill="1" applyBorder="1" applyAlignment="1">
      <alignment horizontal="center"/>
    </xf>
    <xf numFmtId="0" fontId="0" fillId="34" borderId="10" xfId="0" applyFont="1" applyFill="1" applyBorder="1" applyAlignment="1">
      <alignment wrapText="1"/>
    </xf>
    <xf numFmtId="0" fontId="0" fillId="35" borderId="10" xfId="0" applyFont="1" applyFill="1" applyBorder="1" applyAlignment="1">
      <alignment horizontal="center" wrapText="1"/>
    </xf>
    <xf numFmtId="0" fontId="0" fillId="35" borderId="10" xfId="0" applyFont="1" applyFill="1" applyBorder="1" applyAlignment="1">
      <alignment horizontal="right"/>
    </xf>
    <xf numFmtId="0" fontId="0" fillId="33" borderId="11" xfId="0" applyFont="1" applyFill="1" applyBorder="1" applyAlignment="1">
      <alignment horizontal="center"/>
    </xf>
    <xf numFmtId="0" fontId="0" fillId="0" borderId="12" xfId="0" applyFont="1" applyBorder="1" applyAlignment="1">
      <alignment wrapText="1"/>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4" borderId="10" xfId="0" applyFont="1" applyFill="1" applyBorder="1" applyAlignment="1">
      <alignment horizontal="center" wrapText="1"/>
    </xf>
    <xf numFmtId="0" fontId="0" fillId="0" borderId="11" xfId="0" applyFont="1" applyBorder="1" applyAlignment="1">
      <alignment horizontal="center" wrapText="1"/>
    </xf>
    <xf numFmtId="0" fontId="0"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xf>
    <xf numFmtId="0" fontId="53" fillId="0" borderId="0" xfId="0" applyFont="1" applyAlignment="1">
      <alignment vertical="top"/>
    </xf>
    <xf numFmtId="0" fontId="53" fillId="0" borderId="10" xfId="0" applyFont="1" applyBorder="1" applyAlignment="1">
      <alignment vertical="top" wrapText="1"/>
    </xf>
    <xf numFmtId="0" fontId="56" fillId="0" borderId="10" xfId="0" applyFont="1" applyBorder="1" applyAlignment="1">
      <alignment vertical="top" wrapText="1"/>
    </xf>
    <xf numFmtId="0" fontId="58" fillId="0" borderId="0" xfId="0" applyFont="1" applyAlignment="1">
      <alignment vertical="top" wrapText="1"/>
    </xf>
    <xf numFmtId="0" fontId="58" fillId="0" borderId="10" xfId="0" applyFont="1" applyBorder="1" applyAlignment="1">
      <alignment vertical="top" wrapText="1"/>
    </xf>
    <xf numFmtId="0" fontId="53" fillId="0" borderId="10" xfId="0" applyFont="1" applyBorder="1" applyAlignment="1">
      <alignment vertical="top"/>
    </xf>
    <xf numFmtId="0" fontId="2" fillId="0" borderId="10" xfId="0" applyFont="1" applyBorder="1" applyAlignment="1">
      <alignment vertical="top" wrapText="1"/>
    </xf>
    <xf numFmtId="0" fontId="53" fillId="0" borderId="0" xfId="0" applyFont="1" applyAlignment="1">
      <alignment vertical="top" wrapText="1"/>
    </xf>
    <xf numFmtId="0" fontId="57" fillId="0" borderId="10" xfId="0" applyFont="1" applyBorder="1" applyAlignment="1">
      <alignment horizontal="center" wrapText="1"/>
    </xf>
    <xf numFmtId="0" fontId="0" fillId="34" borderId="0" xfId="0" applyFill="1" applyAlignment="1">
      <alignment horizontal="right" vertical="top"/>
    </xf>
    <xf numFmtId="0" fontId="31" fillId="34" borderId="0" xfId="56" applyFont="1" applyFill="1" applyAlignment="1">
      <alignment horizontal="left" wrapText="1"/>
      <protection/>
    </xf>
    <xf numFmtId="0" fontId="59" fillId="34" borderId="0" xfId="0" applyFont="1" applyFill="1" applyAlignment="1">
      <alignment horizontal="left" wrapText="1"/>
    </xf>
    <xf numFmtId="0" fontId="60" fillId="34" borderId="0" xfId="0" applyFont="1" applyFill="1" applyAlignment="1">
      <alignment horizontal="left" wrapText="1"/>
    </xf>
    <xf numFmtId="0" fontId="59" fillId="34" borderId="0" xfId="0" applyFont="1" applyFill="1" applyAlignment="1">
      <alignment wrapText="1"/>
    </xf>
    <xf numFmtId="0" fontId="31" fillId="34" borderId="0" xfId="0" applyFont="1" applyFill="1" applyAlignment="1" applyProtection="1">
      <alignment horizontal="center" wrapText="1"/>
      <protection/>
    </xf>
    <xf numFmtId="0" fontId="61" fillId="0" borderId="0" xfId="0" applyFont="1" applyAlignment="1" applyProtection="1">
      <alignment/>
      <protection/>
    </xf>
    <xf numFmtId="0" fontId="0" fillId="0" borderId="0" xfId="0" applyAlignment="1">
      <alignment horizontal="right" vertical="top"/>
    </xf>
    <xf numFmtId="0" fontId="0" fillId="36" borderId="10" xfId="0" applyFill="1" applyBorder="1" applyAlignment="1">
      <alignment/>
    </xf>
    <xf numFmtId="0" fontId="34" fillId="0" borderId="10" xfId="58" applyFont="1" applyFill="1" applyBorder="1">
      <alignment/>
      <protection/>
    </xf>
    <xf numFmtId="49" fontId="0" fillId="36" borderId="10" xfId="0" applyNumberFormat="1" applyFont="1" applyFill="1" applyBorder="1" applyAlignment="1">
      <alignment horizontal="center"/>
    </xf>
    <xf numFmtId="0" fontId="62" fillId="0" borderId="0" xfId="0" applyFont="1" applyAlignment="1">
      <alignment horizontal="center"/>
    </xf>
    <xf numFmtId="0" fontId="0" fillId="0" borderId="0" xfId="0" applyFont="1" applyFill="1" applyAlignment="1">
      <alignment horizontal="center"/>
    </xf>
    <xf numFmtId="0" fontId="0" fillId="34" borderId="10" xfId="0" applyFill="1" applyBorder="1" applyAlignment="1">
      <alignment horizontal="right"/>
    </xf>
    <xf numFmtId="0" fontId="0" fillId="33" borderId="10" xfId="0" applyFont="1" applyFill="1" applyBorder="1" applyAlignment="1">
      <alignment horizontal="right" vertical="top"/>
    </xf>
    <xf numFmtId="0" fontId="0" fillId="34" borderId="10" xfId="0" applyFont="1" applyFill="1" applyBorder="1" applyAlignment="1">
      <alignment horizontal="right" vertical="top"/>
    </xf>
    <xf numFmtId="0" fontId="0" fillId="33" borderId="11" xfId="0" applyFont="1" applyFill="1" applyBorder="1" applyAlignment="1">
      <alignment horizontal="right" vertical="top"/>
    </xf>
    <xf numFmtId="0" fontId="0" fillId="33" borderId="13" xfId="0" applyFont="1" applyFill="1" applyBorder="1" applyAlignment="1">
      <alignment horizontal="right" vertical="top"/>
    </xf>
    <xf numFmtId="0" fontId="0" fillId="33" borderId="14" xfId="0" applyFont="1" applyFill="1" applyBorder="1" applyAlignment="1">
      <alignment horizontal="right" vertical="top"/>
    </xf>
    <xf numFmtId="0" fontId="0" fillId="0" borderId="10" xfId="0" applyFont="1" applyBorder="1" applyAlignment="1">
      <alignment horizontal="right" vertical="top"/>
    </xf>
    <xf numFmtId="0" fontId="53" fillId="33" borderId="10" xfId="0" applyFont="1" applyFill="1" applyBorder="1" applyAlignment="1">
      <alignment horizontal="right" vertical="top"/>
    </xf>
    <xf numFmtId="0" fontId="0" fillId="0" borderId="0" xfId="0" applyFont="1" applyAlignment="1">
      <alignment horizontal="right" vertical="top"/>
    </xf>
    <xf numFmtId="0" fontId="0" fillId="0" borderId="10" xfId="0" applyFill="1" applyBorder="1" applyAlignment="1">
      <alignment horizontal="center" wrapText="1"/>
    </xf>
    <xf numFmtId="0" fontId="63" fillId="0" borderId="10" xfId="0" applyFont="1" applyBorder="1" applyAlignment="1">
      <alignment wrapText="1"/>
    </xf>
    <xf numFmtId="0" fontId="63" fillId="0" borderId="10" xfId="0" applyFont="1" applyBorder="1" applyAlignment="1">
      <alignment horizontal="center" wrapText="1"/>
    </xf>
    <xf numFmtId="0" fontId="63" fillId="0" borderId="10" xfId="0" applyFont="1" applyBorder="1" applyAlignment="1">
      <alignment horizontal="right"/>
    </xf>
    <xf numFmtId="0" fontId="63" fillId="0" borderId="10" xfId="0" applyFont="1" applyFill="1" applyBorder="1" applyAlignment="1">
      <alignment horizontal="center" wrapText="1"/>
    </xf>
    <xf numFmtId="0" fontId="63" fillId="0" borderId="10" xfId="0" applyFont="1" applyBorder="1" applyAlignment="1">
      <alignment horizontal="right" wrapText="1"/>
    </xf>
    <xf numFmtId="0" fontId="0" fillId="0" borderId="10" xfId="0" applyBorder="1" applyAlignment="1">
      <alignment/>
    </xf>
    <xf numFmtId="0" fontId="0" fillId="0" borderId="10" xfId="0" applyBorder="1" applyAlignment="1">
      <alignment horizontal="center"/>
    </xf>
    <xf numFmtId="0" fontId="63" fillId="0" borderId="10" xfId="0" applyFont="1" applyBorder="1" applyAlignment="1">
      <alignment/>
    </xf>
    <xf numFmtId="0" fontId="63" fillId="0" borderId="10" xfId="0" applyFont="1" applyBorder="1" applyAlignment="1">
      <alignment horizontal="center"/>
    </xf>
    <xf numFmtId="0" fontId="0" fillId="0" borderId="10" xfId="0" applyBorder="1" applyAlignment="1">
      <alignment horizontal="right"/>
    </xf>
    <xf numFmtId="0" fontId="63" fillId="34" borderId="10" xfId="0" applyFont="1" applyFill="1" applyBorder="1" applyAlignment="1">
      <alignment horizontal="right"/>
    </xf>
    <xf numFmtId="0" fontId="0" fillId="0" borderId="10" xfId="0" applyFill="1" applyBorder="1" applyAlignment="1">
      <alignment horizontal="center"/>
    </xf>
    <xf numFmtId="0" fontId="63" fillId="0" borderId="10" xfId="0" applyFont="1" applyFill="1" applyBorder="1" applyAlignment="1">
      <alignment/>
    </xf>
    <xf numFmtId="0" fontId="63" fillId="0" borderId="10" xfId="0" applyFont="1" applyFill="1" applyBorder="1" applyAlignment="1">
      <alignment horizontal="center"/>
    </xf>
    <xf numFmtId="0" fontId="63" fillId="0" borderId="10" xfId="0" applyFont="1" applyFill="1" applyBorder="1" applyAlignment="1">
      <alignment horizontal="right"/>
    </xf>
    <xf numFmtId="0" fontId="0" fillId="34" borderId="10" xfId="0" applyFill="1" applyBorder="1" applyAlignment="1">
      <alignment horizontal="right" wrapText="1"/>
    </xf>
    <xf numFmtId="0" fontId="0" fillId="0" borderId="10" xfId="0" applyBorder="1" applyAlignment="1">
      <alignment horizontal="right" vertical="top"/>
    </xf>
    <xf numFmtId="0" fontId="0" fillId="0" borderId="10" xfId="0" applyFill="1" applyBorder="1" applyAlignment="1">
      <alignment horizontal="right" vertical="top"/>
    </xf>
    <xf numFmtId="0" fontId="30" fillId="0" borderId="10" xfId="0" applyFont="1" applyFill="1" applyBorder="1" applyAlignment="1">
      <alignment wrapText="1"/>
    </xf>
    <xf numFmtId="0" fontId="0" fillId="0" borderId="11" xfId="0" applyFill="1" applyBorder="1" applyAlignment="1">
      <alignment horizontal="right" vertical="top"/>
    </xf>
    <xf numFmtId="0" fontId="0" fillId="34" borderId="10" xfId="0" applyFill="1" applyBorder="1" applyAlignment="1">
      <alignment horizontal="center"/>
    </xf>
    <xf numFmtId="0" fontId="0" fillId="34" borderId="10" xfId="0" applyFill="1" applyBorder="1" applyAlignment="1">
      <alignment/>
    </xf>
    <xf numFmtId="0" fontId="30" fillId="0" borderId="10" xfId="0" applyFont="1" applyBorder="1" applyAlignment="1">
      <alignment wrapText="1"/>
    </xf>
    <xf numFmtId="0" fontId="11" fillId="34" borderId="0" xfId="57" applyFont="1" applyFill="1" applyAlignment="1" applyProtection="1">
      <alignment horizontal="center" wrapText="1"/>
      <protection/>
    </xf>
    <xf numFmtId="0" fontId="62" fillId="0" borderId="0" xfId="0" applyFont="1" applyAlignment="1">
      <alignment horizontal="center"/>
    </xf>
    <xf numFmtId="0" fontId="64" fillId="0" borderId="0" xfId="55" applyFont="1" applyAlignment="1">
      <alignment horizontal="center" vertical="top"/>
      <protection/>
    </xf>
    <xf numFmtId="0" fontId="29" fillId="0" borderId="0" xfId="55" applyFont="1" applyBorder="1" applyAlignment="1">
      <alignment horizontal="left" vertical="top" wrapText="1"/>
      <protection/>
    </xf>
    <xf numFmtId="0" fontId="0" fillId="0" borderId="0" xfId="0" applyAlignment="1">
      <alignment horizontal="left" vertical="top" wrapText="1"/>
    </xf>
    <xf numFmtId="0" fontId="0" fillId="0" borderId="0" xfId="0" applyFont="1" applyAlignment="1">
      <alignment horizontal="left" vertical="top" wrapText="1"/>
    </xf>
    <xf numFmtId="0" fontId="65" fillId="0" borderId="15" xfId="0" applyFont="1" applyBorder="1" applyAlignment="1">
      <alignment horizontal="center"/>
    </xf>
    <xf numFmtId="0" fontId="53" fillId="0" borderId="0" xfId="0" applyFont="1" applyAlignment="1">
      <alignment horizontal="left" vertical="top" wrapText="1"/>
    </xf>
    <xf numFmtId="0" fontId="0" fillId="0" borderId="10" xfId="0" applyFont="1" applyBorder="1" applyAlignment="1">
      <alignment horizontal="right" vertical="top"/>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right" vertical="top"/>
    </xf>
    <xf numFmtId="0" fontId="0" fillId="0" borderId="17" xfId="0" applyFont="1" applyBorder="1" applyAlignment="1">
      <alignment horizontal="right" vertical="top"/>
    </xf>
    <xf numFmtId="0" fontId="0" fillId="0" borderId="18" xfId="0" applyFont="1" applyBorder="1" applyAlignment="1">
      <alignment horizontal="right" vertical="top"/>
    </xf>
    <xf numFmtId="0" fontId="0" fillId="0" borderId="10" xfId="0" applyFont="1" applyBorder="1" applyAlignment="1">
      <alignment horizontal="center" vertical="center"/>
    </xf>
    <xf numFmtId="0" fontId="0" fillId="34" borderId="11" xfId="0" applyFont="1" applyFill="1" applyBorder="1" applyAlignment="1">
      <alignment horizontal="right" vertical="top"/>
    </xf>
    <xf numFmtId="0" fontId="0" fillId="34" borderId="14" xfId="0" applyFont="1" applyFill="1" applyBorder="1" applyAlignment="1">
      <alignment horizontal="right" vertical="top"/>
    </xf>
    <xf numFmtId="0" fontId="0" fillId="34" borderId="11" xfId="0" applyFont="1" applyFill="1" applyBorder="1" applyAlignment="1">
      <alignment horizontal="center"/>
    </xf>
    <xf numFmtId="0" fontId="0" fillId="34" borderId="14" xfId="0" applyFont="1" applyFill="1" applyBorder="1" applyAlignment="1">
      <alignment horizontal="center"/>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4" xfId="0" applyFont="1" applyBorder="1" applyAlignment="1">
      <alignment horizontal="right" vertical="top"/>
    </xf>
    <xf numFmtId="0" fontId="0" fillId="0" borderId="10" xfId="0" applyFont="1" applyBorder="1" applyAlignment="1">
      <alignment horizont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wrapText="1"/>
    </xf>
    <xf numFmtId="0" fontId="0" fillId="0" borderId="14" xfId="0" applyFont="1" applyBorder="1" applyAlignment="1">
      <alignment horizontal="center" wrapText="1"/>
    </xf>
    <xf numFmtId="0" fontId="0" fillId="0" borderId="1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53" fillId="0" borderId="0" xfId="0" applyFont="1" applyAlignment="1">
      <alignment horizontal="left" vertical="top"/>
    </xf>
    <xf numFmtId="49" fontId="0" fillId="36" borderId="0" xfId="0" applyNumberFormat="1" applyFont="1" applyFill="1" applyAlignment="1">
      <alignment horizontal="center"/>
    </xf>
    <xf numFmtId="0" fontId="0" fillId="36" borderId="0" xfId="0" applyFont="1" applyFill="1" applyAlignment="1">
      <alignment horizontal="center"/>
    </xf>
    <xf numFmtId="0" fontId="66" fillId="0" borderId="0" xfId="0" applyFont="1" applyAlignment="1">
      <alignment horizontal="center"/>
    </xf>
    <xf numFmtId="0" fontId="0" fillId="0" borderId="11" xfId="0" applyBorder="1" applyAlignment="1">
      <alignment horizontal="right" vertical="top"/>
    </xf>
    <xf numFmtId="0" fontId="0" fillId="0" borderId="11" xfId="0" applyBorder="1" applyAlignment="1">
      <alignment horizontal="center" vertical="center"/>
    </xf>
    <xf numFmtId="0" fontId="30" fillId="37" borderId="19" xfId="0" applyFont="1" applyFill="1" applyBorder="1" applyAlignment="1">
      <alignment horizontal="left" vertical="top" wrapText="1"/>
    </xf>
    <xf numFmtId="0" fontId="30" fillId="37" borderId="12" xfId="0" applyFont="1" applyFill="1" applyBorder="1" applyAlignment="1">
      <alignment horizontal="left" vertical="top" wrapText="1"/>
    </xf>
    <xf numFmtId="0" fontId="30" fillId="37" borderId="20" xfId="0" applyFont="1" applyFill="1" applyBorder="1" applyAlignment="1">
      <alignment horizontal="left" vertical="top"/>
    </xf>
    <xf numFmtId="0" fontId="30" fillId="37" borderId="19" xfId="0" applyFont="1" applyFill="1" applyBorder="1" applyAlignment="1">
      <alignment horizontal="left" vertical="top"/>
    </xf>
    <xf numFmtId="0" fontId="30" fillId="37" borderId="12" xfId="0" applyFont="1" applyFill="1" applyBorder="1" applyAlignment="1">
      <alignment horizontal="left" vertical="top"/>
    </xf>
    <xf numFmtId="0" fontId="30" fillId="38" borderId="19" xfId="0" applyFont="1" applyFill="1" applyBorder="1" applyAlignment="1">
      <alignment horizontal="left" vertical="top" wrapText="1"/>
    </xf>
    <xf numFmtId="0" fontId="30" fillId="38" borderId="12" xfId="0" applyFont="1"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9" xfId="55"/>
    <cellStyle name="Normal 2" xfId="56"/>
    <cellStyle name="Normal 3"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B1"/>
    </sheetView>
  </sheetViews>
  <sheetFormatPr defaultColWidth="9.140625" defaultRowHeight="15"/>
  <cols>
    <col min="1" max="1" width="2.00390625" style="78" bestFit="1" customWidth="1"/>
    <col min="2" max="2" width="100.7109375" style="1" customWidth="1"/>
  </cols>
  <sheetData>
    <row r="1" spans="1:2" ht="19.5" customHeight="1">
      <c r="A1" s="117" t="s">
        <v>635</v>
      </c>
      <c r="B1" s="117"/>
    </row>
    <row r="2" spans="1:2" ht="15.75" customHeight="1">
      <c r="A2" s="71" t="s">
        <v>636</v>
      </c>
      <c r="B2" s="72" t="s">
        <v>637</v>
      </c>
    </row>
    <row r="3" spans="1:2" ht="15.75" customHeight="1">
      <c r="A3" s="71" t="s">
        <v>636</v>
      </c>
      <c r="B3" s="72" t="s">
        <v>638</v>
      </c>
    </row>
    <row r="4" spans="1:2" ht="15.75" customHeight="1">
      <c r="A4" s="71" t="s">
        <v>636</v>
      </c>
      <c r="B4" s="73" t="s">
        <v>639</v>
      </c>
    </row>
    <row r="5" spans="1:2" ht="48" customHeight="1">
      <c r="A5" s="71" t="s">
        <v>636</v>
      </c>
      <c r="B5" s="73" t="s">
        <v>640</v>
      </c>
    </row>
    <row r="6" spans="1:2" ht="15.75" customHeight="1">
      <c r="A6" s="71" t="s">
        <v>636</v>
      </c>
      <c r="B6" s="73" t="s">
        <v>641</v>
      </c>
    </row>
    <row r="7" spans="1:2" ht="48" customHeight="1">
      <c r="A7" s="71" t="s">
        <v>636</v>
      </c>
      <c r="B7" s="73" t="s">
        <v>642</v>
      </c>
    </row>
    <row r="8" spans="1:2" ht="31.5" customHeight="1">
      <c r="A8" s="71" t="s">
        <v>636</v>
      </c>
      <c r="B8" s="73" t="s">
        <v>643</v>
      </c>
    </row>
    <row r="9" spans="1:2" ht="15.75" customHeight="1">
      <c r="A9" s="71" t="s">
        <v>636</v>
      </c>
      <c r="B9" s="73" t="s">
        <v>644</v>
      </c>
    </row>
    <row r="10" spans="1:2" ht="15.75" customHeight="1">
      <c r="A10" s="71" t="s">
        <v>636</v>
      </c>
      <c r="B10" s="74" t="s">
        <v>645</v>
      </c>
    </row>
    <row r="11" spans="1:2" ht="15.75">
      <c r="A11" s="71" t="s">
        <v>636</v>
      </c>
      <c r="B11" s="75" t="s">
        <v>728</v>
      </c>
    </row>
    <row r="12" spans="1:3" ht="63" customHeight="1">
      <c r="A12" s="71"/>
      <c r="B12" s="76" t="s">
        <v>646</v>
      </c>
      <c r="C12" s="77"/>
    </row>
  </sheetData>
  <sheetProtection/>
  <mergeCells count="1">
    <mergeCell ref="A1:B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B17" sqref="B17"/>
    </sheetView>
  </sheetViews>
  <sheetFormatPr defaultColWidth="9.140625" defaultRowHeight="15"/>
  <cols>
    <col min="1" max="1" width="21.57421875" style="0" bestFit="1" customWidth="1"/>
    <col min="2" max="2" width="45.7109375" style="0" customWidth="1"/>
  </cols>
  <sheetData>
    <row r="1" spans="1:2" ht="19.5">
      <c r="A1" s="118" t="s">
        <v>628</v>
      </c>
      <c r="B1" s="118"/>
    </row>
    <row r="3" spans="1:2" ht="30.75" customHeight="1">
      <c r="A3" s="121" t="s">
        <v>649</v>
      </c>
      <c r="B3" s="122"/>
    </row>
    <row r="4" spans="1:2" ht="15.75" customHeight="1">
      <c r="A4" s="80" t="s">
        <v>629</v>
      </c>
      <c r="B4" s="81"/>
    </row>
    <row r="5" spans="1:2" ht="15.75" customHeight="1">
      <c r="A5" s="80" t="s">
        <v>630</v>
      </c>
      <c r="B5" s="81"/>
    </row>
    <row r="6" spans="1:2" ht="15">
      <c r="A6" s="80" t="s">
        <v>631</v>
      </c>
      <c r="B6" s="81"/>
    </row>
    <row r="7" spans="1:2" ht="15">
      <c r="A7" s="80" t="s">
        <v>632</v>
      </c>
      <c r="B7" s="81"/>
    </row>
    <row r="8" spans="1:2" ht="15">
      <c r="A8" s="80" t="s">
        <v>633</v>
      </c>
      <c r="B8" s="81"/>
    </row>
    <row r="9" spans="1:2" ht="15">
      <c r="A9" s="80" t="s">
        <v>634</v>
      </c>
      <c r="B9" s="81"/>
    </row>
    <row r="11" spans="1:2" ht="15.75">
      <c r="A11" s="119" t="s">
        <v>647</v>
      </c>
      <c r="B11" s="119"/>
    </row>
    <row r="12" spans="1:2" ht="15">
      <c r="A12" s="120" t="s">
        <v>648</v>
      </c>
      <c r="B12" s="120"/>
    </row>
    <row r="13" spans="1:2" ht="51">
      <c r="A13" s="22" t="s">
        <v>131</v>
      </c>
      <c r="B13" s="79"/>
    </row>
    <row r="14" spans="1:2" ht="51">
      <c r="A14" s="22" t="s">
        <v>132</v>
      </c>
      <c r="B14" s="79"/>
    </row>
    <row r="15" spans="1:6" ht="15">
      <c r="A15" s="62"/>
      <c r="C15" s="4"/>
      <c r="D15" s="4"/>
      <c r="E15" s="4"/>
      <c r="F15" s="4"/>
    </row>
    <row r="16" spans="1:6" ht="15">
      <c r="A16" s="62"/>
      <c r="C16" s="4"/>
      <c r="D16" s="4"/>
      <c r="E16" s="4"/>
      <c r="F16" s="4"/>
    </row>
    <row r="17" spans="1:6" ht="15">
      <c r="A17" s="67" t="s">
        <v>731</v>
      </c>
      <c r="B17" s="79"/>
      <c r="C17" s="4"/>
      <c r="D17" s="4"/>
      <c r="E17" s="4"/>
      <c r="F17" s="4"/>
    </row>
  </sheetData>
  <sheetProtection/>
  <mergeCells count="4">
    <mergeCell ref="A1:B1"/>
    <mergeCell ref="A11:B11"/>
    <mergeCell ref="A12:B12"/>
    <mergeCell ref="A3:B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649"/>
  <sheetViews>
    <sheetView zoomScaleSheetLayoutView="80" workbookViewId="0" topLeftCell="A64">
      <selection activeCell="A4" sqref="A4"/>
    </sheetView>
  </sheetViews>
  <sheetFormatPr defaultColWidth="9.140625" defaultRowHeight="15"/>
  <cols>
    <col min="1" max="1" width="7.28125" style="21" bestFit="1" customWidth="1"/>
    <col min="2" max="2" width="40.7109375" style="21" customWidth="1"/>
    <col min="3" max="3" width="25.7109375" style="21" customWidth="1"/>
    <col min="4" max="4" width="20.7109375" style="21" customWidth="1"/>
    <col min="5" max="5" width="20.8515625" style="35" customWidth="1"/>
    <col min="6" max="16384" width="9.140625" style="44" customWidth="1"/>
  </cols>
  <sheetData>
    <row r="1" spans="1:5" ht="19.5">
      <c r="A1" s="118" t="s">
        <v>650</v>
      </c>
      <c r="B1" s="118"/>
      <c r="C1" s="118"/>
      <c r="D1" s="118"/>
      <c r="E1" s="118"/>
    </row>
    <row r="3" spans="1:5" ht="78" customHeight="1">
      <c r="A3" s="121" t="s">
        <v>729</v>
      </c>
      <c r="B3" s="122"/>
      <c r="C3" s="122"/>
      <c r="D3" s="122"/>
      <c r="E3" s="122"/>
    </row>
    <row r="4" ht="15">
      <c r="A4" s="44"/>
    </row>
    <row r="5" ht="15">
      <c r="B5" s="21" t="s">
        <v>72</v>
      </c>
    </row>
    <row r="6" ht="15">
      <c r="B6" s="21" t="s">
        <v>73</v>
      </c>
    </row>
    <row r="7" ht="15">
      <c r="B7" s="21" t="s">
        <v>74</v>
      </c>
    </row>
    <row r="8" ht="15">
      <c r="B8" s="21" t="s">
        <v>75</v>
      </c>
    </row>
    <row r="9" ht="15">
      <c r="B9" s="21" t="s">
        <v>76</v>
      </c>
    </row>
    <row r="11" spans="1:5" ht="75.75" customHeight="1">
      <c r="A11" s="124" t="s">
        <v>465</v>
      </c>
      <c r="B11" s="124"/>
      <c r="C11" s="124"/>
      <c r="D11" s="124"/>
      <c r="E11" s="124"/>
    </row>
    <row r="12" ht="15">
      <c r="A12" s="2"/>
    </row>
    <row r="13" ht="15">
      <c r="B13" s="21" t="s">
        <v>77</v>
      </c>
    </row>
    <row r="14" ht="15">
      <c r="B14" s="21" t="s">
        <v>78</v>
      </c>
    </row>
    <row r="15" ht="15">
      <c r="B15" s="21" t="s">
        <v>79</v>
      </c>
    </row>
    <row r="16" ht="15">
      <c r="B16" s="21" t="s">
        <v>80</v>
      </c>
    </row>
    <row r="17" ht="15">
      <c r="B17" s="21" t="s">
        <v>81</v>
      </c>
    </row>
    <row r="18" ht="15">
      <c r="B18" s="21" t="s">
        <v>82</v>
      </c>
    </row>
    <row r="19" ht="15">
      <c r="B19" s="21" t="s">
        <v>83</v>
      </c>
    </row>
    <row r="20" ht="15">
      <c r="B20" s="21" t="s">
        <v>84</v>
      </c>
    </row>
    <row r="22" spans="1:5" ht="51" customHeight="1">
      <c r="A22" s="122" t="s">
        <v>466</v>
      </c>
      <c r="B22" s="122"/>
      <c r="C22" s="122"/>
      <c r="D22" s="122"/>
      <c r="E22" s="122"/>
    </row>
    <row r="24" spans="1:5" ht="36" customHeight="1">
      <c r="A24" s="122" t="s">
        <v>471</v>
      </c>
      <c r="B24" s="122"/>
      <c r="C24" s="122"/>
      <c r="D24" s="122"/>
      <c r="E24" s="122"/>
    </row>
    <row r="25" ht="15">
      <c r="A25" s="3"/>
    </row>
    <row r="27" spans="1:5" ht="15">
      <c r="A27" s="123" t="s">
        <v>467</v>
      </c>
      <c r="B27" s="123"/>
      <c r="C27" s="123"/>
      <c r="D27" s="123"/>
      <c r="E27" s="123"/>
    </row>
    <row r="28" spans="1:5" s="83" customFormat="1" ht="15">
      <c r="A28" s="5" t="s">
        <v>0</v>
      </c>
      <c r="B28" s="5" t="s">
        <v>1</v>
      </c>
      <c r="C28" s="5" t="s">
        <v>2</v>
      </c>
      <c r="D28" s="5" t="s">
        <v>3</v>
      </c>
      <c r="E28" s="5" t="s">
        <v>4</v>
      </c>
    </row>
    <row r="29" spans="1:5" ht="15">
      <c r="A29" s="125" t="s">
        <v>14</v>
      </c>
      <c r="B29" s="126" t="s">
        <v>15</v>
      </c>
      <c r="C29" s="39" t="s">
        <v>11</v>
      </c>
      <c r="D29" s="45" t="s">
        <v>100</v>
      </c>
      <c r="E29" s="16" t="s">
        <v>85</v>
      </c>
    </row>
    <row r="30" spans="1:5" ht="15">
      <c r="A30" s="125"/>
      <c r="B30" s="127"/>
      <c r="C30" s="39" t="s">
        <v>12</v>
      </c>
      <c r="D30" s="45" t="s">
        <v>101</v>
      </c>
      <c r="E30" s="16">
        <v>340102</v>
      </c>
    </row>
    <row r="31" spans="1:5" ht="15">
      <c r="A31" s="125"/>
      <c r="B31" s="128"/>
      <c r="C31" s="39" t="s">
        <v>13</v>
      </c>
      <c r="D31" s="45" t="s">
        <v>102</v>
      </c>
      <c r="E31" s="16">
        <v>31108</v>
      </c>
    </row>
    <row r="32" spans="1:5" ht="15">
      <c r="A32" s="85"/>
      <c r="B32" s="12"/>
      <c r="C32" s="46"/>
      <c r="D32" s="47"/>
      <c r="E32" s="17"/>
    </row>
    <row r="33" spans="1:5" ht="15">
      <c r="A33" s="86" t="s">
        <v>136</v>
      </c>
      <c r="B33" s="48" t="s">
        <v>137</v>
      </c>
      <c r="C33" s="49" t="s">
        <v>138</v>
      </c>
      <c r="D33" s="50" t="s">
        <v>139</v>
      </c>
      <c r="E33" s="51" t="s">
        <v>140</v>
      </c>
    </row>
    <row r="34" spans="1:5" ht="15">
      <c r="A34" s="85"/>
      <c r="B34" s="52"/>
      <c r="C34" s="46"/>
      <c r="D34" s="47"/>
      <c r="E34" s="17"/>
    </row>
    <row r="35" spans="1:5" ht="15">
      <c r="A35" s="125" t="s">
        <v>19</v>
      </c>
      <c r="B35" s="126" t="s">
        <v>20</v>
      </c>
      <c r="C35" s="39" t="s">
        <v>12</v>
      </c>
      <c r="D35" s="45" t="s">
        <v>97</v>
      </c>
      <c r="E35" s="16">
        <v>1974</v>
      </c>
    </row>
    <row r="36" spans="1:5" ht="15">
      <c r="A36" s="125"/>
      <c r="B36" s="127"/>
      <c r="C36" s="39" t="s">
        <v>16</v>
      </c>
      <c r="D36" s="45" t="s">
        <v>97</v>
      </c>
      <c r="E36" s="16" t="s">
        <v>86</v>
      </c>
    </row>
    <row r="37" spans="1:5" ht="15">
      <c r="A37" s="125"/>
      <c r="B37" s="127"/>
      <c r="C37" s="39" t="s">
        <v>17</v>
      </c>
      <c r="D37" s="45" t="s">
        <v>99</v>
      </c>
      <c r="E37" s="16">
        <v>62040</v>
      </c>
    </row>
    <row r="38" spans="1:5" ht="15">
      <c r="A38" s="125"/>
      <c r="B38" s="127"/>
      <c r="C38" s="39" t="s">
        <v>17</v>
      </c>
      <c r="D38" s="45" t="s">
        <v>97</v>
      </c>
      <c r="E38" s="16">
        <v>22542</v>
      </c>
    </row>
    <row r="39" spans="1:5" ht="15">
      <c r="A39" s="125"/>
      <c r="B39" s="127"/>
      <c r="C39" s="39" t="s">
        <v>147</v>
      </c>
      <c r="D39" s="45" t="s">
        <v>97</v>
      </c>
      <c r="E39" s="16">
        <v>23040</v>
      </c>
    </row>
    <row r="40" spans="1:5" ht="15">
      <c r="A40" s="125"/>
      <c r="B40" s="128"/>
      <c r="C40" s="39" t="s">
        <v>18</v>
      </c>
      <c r="D40" s="45" t="s">
        <v>97</v>
      </c>
      <c r="E40" s="16" t="s">
        <v>87</v>
      </c>
    </row>
    <row r="41" spans="1:5" ht="15">
      <c r="A41" s="87"/>
      <c r="B41" s="52"/>
      <c r="C41" s="46"/>
      <c r="D41" s="47"/>
      <c r="E41" s="17"/>
    </row>
    <row r="42" spans="1:5" ht="15">
      <c r="A42" s="129" t="s">
        <v>23</v>
      </c>
      <c r="B42" s="126" t="s">
        <v>24</v>
      </c>
      <c r="C42" s="53" t="s">
        <v>21</v>
      </c>
      <c r="D42" s="45" t="s">
        <v>97</v>
      </c>
      <c r="E42" s="16">
        <v>17100</v>
      </c>
    </row>
    <row r="43" spans="1:5" ht="15">
      <c r="A43" s="130"/>
      <c r="B43" s="127"/>
      <c r="C43" s="53" t="s">
        <v>22</v>
      </c>
      <c r="D43" s="45" t="s">
        <v>97</v>
      </c>
      <c r="E43" s="16"/>
    </row>
    <row r="44" spans="1:5" ht="15">
      <c r="A44" s="130"/>
      <c r="B44" s="127"/>
      <c r="C44" s="53" t="s">
        <v>16</v>
      </c>
      <c r="D44" s="45" t="s">
        <v>97</v>
      </c>
      <c r="E44" s="16" t="s">
        <v>88</v>
      </c>
    </row>
    <row r="45" spans="1:5" ht="15">
      <c r="A45" s="131"/>
      <c r="B45" s="128"/>
      <c r="C45" s="53" t="s">
        <v>12</v>
      </c>
      <c r="D45" s="45" t="s">
        <v>97</v>
      </c>
      <c r="E45" s="16">
        <v>401</v>
      </c>
    </row>
    <row r="46" spans="1:5" ht="15">
      <c r="A46" s="88"/>
      <c r="B46" s="54"/>
      <c r="C46" s="46"/>
      <c r="D46" s="47"/>
      <c r="E46" s="17"/>
    </row>
    <row r="47" spans="1:5" ht="15">
      <c r="A47" s="129" t="s">
        <v>26</v>
      </c>
      <c r="B47" s="144" t="s">
        <v>27</v>
      </c>
      <c r="C47" s="53" t="s">
        <v>25</v>
      </c>
      <c r="D47" s="45" t="s">
        <v>98</v>
      </c>
      <c r="E47" s="16">
        <v>62800</v>
      </c>
    </row>
    <row r="48" spans="1:5" ht="15">
      <c r="A48" s="131"/>
      <c r="B48" s="145"/>
      <c r="C48" s="53" t="s">
        <v>118</v>
      </c>
      <c r="D48" s="45" t="s">
        <v>98</v>
      </c>
      <c r="E48" s="16">
        <v>629790</v>
      </c>
    </row>
    <row r="49" spans="1:5" ht="15">
      <c r="A49" s="89"/>
      <c r="B49" s="55"/>
      <c r="C49" s="46"/>
      <c r="D49" s="47"/>
      <c r="E49" s="17"/>
    </row>
    <row r="50" spans="1:5" ht="15">
      <c r="A50" s="137" t="s">
        <v>28</v>
      </c>
      <c r="B50" s="146" t="s">
        <v>29</v>
      </c>
      <c r="C50" s="39" t="s">
        <v>12</v>
      </c>
      <c r="D50" s="45" t="s">
        <v>97</v>
      </c>
      <c r="E50" s="16">
        <v>410</v>
      </c>
    </row>
    <row r="51" spans="1:5" ht="15">
      <c r="A51" s="138"/>
      <c r="B51" s="147"/>
      <c r="C51" s="39" t="s">
        <v>18</v>
      </c>
      <c r="D51" s="56" t="s">
        <v>97</v>
      </c>
      <c r="E51" s="16">
        <v>166</v>
      </c>
    </row>
    <row r="52" spans="1:5" ht="15">
      <c r="A52" s="138"/>
      <c r="B52" s="147"/>
      <c r="C52" s="39" t="s">
        <v>147</v>
      </c>
      <c r="D52" s="56" t="s">
        <v>97</v>
      </c>
      <c r="E52" s="16">
        <v>10040</v>
      </c>
    </row>
    <row r="53" spans="1:5" ht="15">
      <c r="A53" s="139"/>
      <c r="B53" s="148"/>
      <c r="C53" s="39" t="s">
        <v>115</v>
      </c>
      <c r="D53" s="56" t="s">
        <v>97</v>
      </c>
      <c r="E53" s="16" t="s">
        <v>116</v>
      </c>
    </row>
    <row r="54" spans="1:5" ht="15">
      <c r="A54" s="85"/>
      <c r="B54" s="12"/>
      <c r="C54" s="46"/>
      <c r="D54" s="47"/>
      <c r="E54" s="17"/>
    </row>
    <row r="55" spans="1:5" ht="15">
      <c r="A55" s="90" t="s">
        <v>30</v>
      </c>
      <c r="B55" s="57" t="s">
        <v>141</v>
      </c>
      <c r="C55" s="39" t="s">
        <v>25</v>
      </c>
      <c r="D55" s="50" t="s">
        <v>139</v>
      </c>
      <c r="E55" s="16" t="s">
        <v>142</v>
      </c>
    </row>
    <row r="56" spans="1:5" ht="15">
      <c r="A56" s="85"/>
      <c r="B56" s="12"/>
      <c r="C56" s="46"/>
      <c r="D56" s="47"/>
      <c r="E56" s="17"/>
    </row>
    <row r="57" spans="1:5" ht="15">
      <c r="A57" s="125" t="s">
        <v>33</v>
      </c>
      <c r="B57" s="132" t="s">
        <v>34</v>
      </c>
      <c r="C57" s="39" t="s">
        <v>31</v>
      </c>
      <c r="D57" s="56" t="s">
        <v>103</v>
      </c>
      <c r="E57" s="16" t="s">
        <v>89</v>
      </c>
    </row>
    <row r="58" spans="1:5" ht="15">
      <c r="A58" s="125"/>
      <c r="B58" s="132"/>
      <c r="C58" s="39" t="s">
        <v>32</v>
      </c>
      <c r="D58" s="56" t="s">
        <v>103</v>
      </c>
      <c r="E58" s="16" t="s">
        <v>90</v>
      </c>
    </row>
    <row r="59" spans="1:5" ht="15">
      <c r="A59" s="85"/>
      <c r="B59" s="58"/>
      <c r="C59" s="46"/>
      <c r="D59" s="47"/>
      <c r="E59" s="17"/>
    </row>
    <row r="60" spans="1:5" ht="30">
      <c r="A60" s="90" t="s">
        <v>36</v>
      </c>
      <c r="B60" s="59" t="s">
        <v>37</v>
      </c>
      <c r="C60" s="39" t="s">
        <v>35</v>
      </c>
      <c r="D60" s="56" t="s">
        <v>104</v>
      </c>
      <c r="E60" s="16">
        <v>1839</v>
      </c>
    </row>
    <row r="61" spans="1:5" ht="15">
      <c r="A61" s="85"/>
      <c r="B61" s="60"/>
      <c r="C61" s="46"/>
      <c r="D61" s="47"/>
      <c r="E61" s="17"/>
    </row>
    <row r="62" spans="1:5" ht="15">
      <c r="A62" s="137" t="s">
        <v>123</v>
      </c>
      <c r="B62" s="141" t="s">
        <v>124</v>
      </c>
      <c r="C62" s="39" t="s">
        <v>125</v>
      </c>
      <c r="D62" s="56" t="s">
        <v>102</v>
      </c>
      <c r="E62" s="16">
        <v>42065</v>
      </c>
    </row>
    <row r="63" spans="1:5" ht="15">
      <c r="A63" s="139"/>
      <c r="B63" s="143"/>
      <c r="C63" s="39" t="s">
        <v>129</v>
      </c>
      <c r="D63" s="56" t="s">
        <v>102</v>
      </c>
      <c r="E63" s="16">
        <v>10049</v>
      </c>
    </row>
    <row r="64" spans="1:5" ht="15">
      <c r="A64" s="85"/>
      <c r="B64" s="60"/>
      <c r="C64" s="46"/>
      <c r="D64" s="47"/>
      <c r="E64" s="17"/>
    </row>
    <row r="65" spans="1:5" ht="15">
      <c r="A65" s="90" t="s">
        <v>38</v>
      </c>
      <c r="B65" s="45" t="s">
        <v>39</v>
      </c>
      <c r="C65" s="39" t="s">
        <v>25</v>
      </c>
      <c r="D65" s="56" t="s">
        <v>105</v>
      </c>
      <c r="E65" s="16" t="s">
        <v>91</v>
      </c>
    </row>
    <row r="66" spans="1:5" ht="15">
      <c r="A66" s="85"/>
      <c r="B66" s="12"/>
      <c r="C66" s="46"/>
      <c r="D66" s="47"/>
      <c r="E66" s="17"/>
    </row>
    <row r="67" spans="1:5" ht="15">
      <c r="A67" s="137" t="s">
        <v>40</v>
      </c>
      <c r="B67" s="126" t="s">
        <v>41</v>
      </c>
      <c r="C67" s="39" t="s">
        <v>22</v>
      </c>
      <c r="D67" s="45" t="s">
        <v>97</v>
      </c>
      <c r="E67" s="16">
        <v>13229</v>
      </c>
    </row>
    <row r="68" spans="1:5" ht="15">
      <c r="A68" s="139"/>
      <c r="B68" s="128"/>
      <c r="C68" s="94" t="s">
        <v>53</v>
      </c>
      <c r="D68" s="95" t="s">
        <v>97</v>
      </c>
      <c r="E68" s="96">
        <v>80196</v>
      </c>
    </row>
    <row r="69" spans="1:5" ht="15">
      <c r="A69" s="85"/>
      <c r="B69" s="12"/>
      <c r="C69" s="46"/>
      <c r="D69" s="47"/>
      <c r="E69" s="17"/>
    </row>
    <row r="70" spans="1:5" ht="15">
      <c r="A70" s="137" t="s">
        <v>48</v>
      </c>
      <c r="B70" s="126" t="s">
        <v>49</v>
      </c>
      <c r="C70" s="39" t="s">
        <v>42</v>
      </c>
      <c r="D70" s="45" t="s">
        <v>97</v>
      </c>
      <c r="E70" s="16" t="s">
        <v>92</v>
      </c>
    </row>
    <row r="71" spans="1:5" ht="15">
      <c r="A71" s="138"/>
      <c r="B71" s="127"/>
      <c r="C71" s="39" t="s">
        <v>43</v>
      </c>
      <c r="D71" s="45" t="s">
        <v>97</v>
      </c>
      <c r="E71" s="16" t="s">
        <v>93</v>
      </c>
    </row>
    <row r="72" spans="1:5" ht="15">
      <c r="A72" s="138"/>
      <c r="B72" s="127"/>
      <c r="C72" s="39" t="s">
        <v>44</v>
      </c>
      <c r="D72" s="45" t="s">
        <v>97</v>
      </c>
      <c r="E72" s="16" t="s">
        <v>94</v>
      </c>
    </row>
    <row r="73" spans="1:5" ht="15">
      <c r="A73" s="138"/>
      <c r="B73" s="127"/>
      <c r="C73" s="39" t="s">
        <v>45</v>
      </c>
      <c r="D73" s="45" t="s">
        <v>97</v>
      </c>
      <c r="E73" s="16">
        <v>22117</v>
      </c>
    </row>
    <row r="74" spans="1:5" ht="15">
      <c r="A74" s="138"/>
      <c r="B74" s="127"/>
      <c r="C74" s="39" t="s">
        <v>46</v>
      </c>
      <c r="D74" s="45" t="s">
        <v>97</v>
      </c>
      <c r="E74" s="16" t="s">
        <v>95</v>
      </c>
    </row>
    <row r="75" spans="1:5" ht="15">
      <c r="A75" s="138"/>
      <c r="B75" s="127"/>
      <c r="C75" s="39" t="s">
        <v>47</v>
      </c>
      <c r="D75" s="45" t="s">
        <v>97</v>
      </c>
      <c r="E75" s="16">
        <v>96162019</v>
      </c>
    </row>
    <row r="76" spans="1:5" ht="15">
      <c r="A76" s="139"/>
      <c r="B76" s="128"/>
      <c r="C76" s="39" t="s">
        <v>159</v>
      </c>
      <c r="D76" s="45" t="s">
        <v>101</v>
      </c>
      <c r="E76" s="16"/>
    </row>
    <row r="77" spans="1:5" ht="15">
      <c r="A77" s="85"/>
      <c r="B77" s="61"/>
      <c r="C77" s="46"/>
      <c r="D77" s="47"/>
      <c r="E77" s="17"/>
    </row>
    <row r="78" spans="1:5" ht="30">
      <c r="A78" s="90" t="s">
        <v>50</v>
      </c>
      <c r="B78" s="45" t="s">
        <v>51</v>
      </c>
      <c r="C78" s="39" t="s">
        <v>35</v>
      </c>
      <c r="D78" s="45" t="s">
        <v>98</v>
      </c>
      <c r="E78" s="16">
        <v>1210</v>
      </c>
    </row>
    <row r="79" spans="1:5" ht="15">
      <c r="A79" s="85"/>
      <c r="B79" s="12"/>
      <c r="C79" s="46"/>
      <c r="D79" s="47"/>
      <c r="E79" s="17"/>
    </row>
    <row r="80" spans="1:5" ht="15">
      <c r="A80" s="133" t="s">
        <v>143</v>
      </c>
      <c r="B80" s="135" t="s">
        <v>126</v>
      </c>
      <c r="C80" s="49" t="s">
        <v>127</v>
      </c>
      <c r="D80" s="56" t="s">
        <v>128</v>
      </c>
      <c r="E80" s="36">
        <v>83130</v>
      </c>
    </row>
    <row r="81" spans="1:5" ht="15">
      <c r="A81" s="134"/>
      <c r="B81" s="136"/>
      <c r="C81" s="49" t="s">
        <v>130</v>
      </c>
      <c r="D81" s="56" t="s">
        <v>128</v>
      </c>
      <c r="E81" s="84" t="s">
        <v>659</v>
      </c>
    </row>
    <row r="82" spans="1:5" ht="15">
      <c r="A82" s="85"/>
      <c r="B82" s="12"/>
      <c r="C82" s="46"/>
      <c r="D82" s="47"/>
      <c r="E82" s="17"/>
    </row>
    <row r="83" spans="1:5" ht="15">
      <c r="A83" s="125" t="s">
        <v>144</v>
      </c>
      <c r="B83" s="140" t="s">
        <v>54</v>
      </c>
      <c r="C83" s="39" t="s">
        <v>52</v>
      </c>
      <c r="D83" s="45" t="s">
        <v>99</v>
      </c>
      <c r="E83" s="16" t="s">
        <v>96</v>
      </c>
    </row>
    <row r="84" spans="1:5" ht="15">
      <c r="A84" s="125"/>
      <c r="B84" s="140"/>
      <c r="C84" s="39" t="s">
        <v>22</v>
      </c>
      <c r="D84" s="45" t="s">
        <v>99</v>
      </c>
      <c r="E84" s="16">
        <v>47183</v>
      </c>
    </row>
    <row r="85" spans="1:5" ht="15">
      <c r="A85" s="125"/>
      <c r="B85" s="140"/>
      <c r="C85" s="39" t="s">
        <v>53</v>
      </c>
      <c r="D85" s="56" t="s">
        <v>99</v>
      </c>
      <c r="E85" s="16">
        <v>65009</v>
      </c>
    </row>
    <row r="86" spans="1:5" ht="15">
      <c r="A86" s="85"/>
      <c r="B86" s="12"/>
      <c r="C86" s="46"/>
      <c r="D86" s="47"/>
      <c r="E86" s="17"/>
    </row>
    <row r="87" spans="1:5" ht="15">
      <c r="A87" s="137" t="s">
        <v>145</v>
      </c>
      <c r="B87" s="126" t="s">
        <v>59</v>
      </c>
      <c r="C87" s="39" t="s">
        <v>55</v>
      </c>
      <c r="D87" s="45" t="s">
        <v>106</v>
      </c>
      <c r="E87" s="16">
        <v>8569</v>
      </c>
    </row>
    <row r="88" spans="1:5" ht="15">
      <c r="A88" s="138"/>
      <c r="B88" s="127"/>
      <c r="C88" s="39" t="s">
        <v>53</v>
      </c>
      <c r="D88" s="45" t="s">
        <v>106</v>
      </c>
      <c r="E88" s="16">
        <v>65172</v>
      </c>
    </row>
    <row r="89" spans="1:5" ht="15">
      <c r="A89" s="138"/>
      <c r="B89" s="127"/>
      <c r="C89" s="39" t="s">
        <v>53</v>
      </c>
      <c r="D89" s="45" t="s">
        <v>106</v>
      </c>
      <c r="E89" s="16">
        <v>1032465</v>
      </c>
    </row>
    <row r="90" spans="1:5" ht="15">
      <c r="A90" s="138"/>
      <c r="B90" s="127"/>
      <c r="C90" s="39" t="s">
        <v>56</v>
      </c>
      <c r="D90" s="45" t="s">
        <v>101</v>
      </c>
      <c r="E90" s="16">
        <v>2568</v>
      </c>
    </row>
    <row r="91" spans="1:5" ht="15">
      <c r="A91" s="138"/>
      <c r="B91" s="127"/>
      <c r="C91" s="39" t="s">
        <v>57</v>
      </c>
      <c r="D91" s="45" t="s">
        <v>107</v>
      </c>
      <c r="E91" s="16">
        <v>82530</v>
      </c>
    </row>
    <row r="92" spans="1:5" ht="15">
      <c r="A92" s="138"/>
      <c r="B92" s="127"/>
      <c r="C92" s="39" t="s">
        <v>57</v>
      </c>
      <c r="D92" s="45" t="s">
        <v>108</v>
      </c>
      <c r="E92" s="16">
        <v>81508</v>
      </c>
    </row>
    <row r="93" spans="1:5" ht="15">
      <c r="A93" s="139"/>
      <c r="B93" s="128"/>
      <c r="C93" s="39" t="s">
        <v>22</v>
      </c>
      <c r="D93" s="45" t="s">
        <v>99</v>
      </c>
      <c r="E93" s="16">
        <v>98262</v>
      </c>
    </row>
    <row r="94" spans="1:5" ht="15">
      <c r="A94" s="85"/>
      <c r="B94" s="12"/>
      <c r="C94" s="46"/>
      <c r="D94" s="47"/>
      <c r="E94" s="17"/>
    </row>
    <row r="95" spans="1:5" ht="15">
      <c r="A95" s="137" t="s">
        <v>58</v>
      </c>
      <c r="B95" s="141" t="s">
        <v>64</v>
      </c>
      <c r="C95" s="39" t="s">
        <v>60</v>
      </c>
      <c r="D95" s="45" t="s">
        <v>109</v>
      </c>
      <c r="E95" s="16">
        <v>88801</v>
      </c>
    </row>
    <row r="96" spans="1:5" ht="15">
      <c r="A96" s="138"/>
      <c r="B96" s="142"/>
      <c r="C96" s="39" t="s">
        <v>52</v>
      </c>
      <c r="D96" s="45" t="s">
        <v>110</v>
      </c>
      <c r="E96" s="16">
        <v>89266</v>
      </c>
    </row>
    <row r="97" spans="1:5" ht="15">
      <c r="A97" s="138"/>
      <c r="B97" s="142"/>
      <c r="C97" s="39" t="s">
        <v>61</v>
      </c>
      <c r="D97" s="45" t="s">
        <v>111</v>
      </c>
      <c r="E97" s="16">
        <v>55131</v>
      </c>
    </row>
    <row r="98" spans="1:5" ht="15">
      <c r="A98" s="138"/>
      <c r="B98" s="142"/>
      <c r="C98" s="39" t="s">
        <v>62</v>
      </c>
      <c r="D98" s="45" t="s">
        <v>112</v>
      </c>
      <c r="E98" s="16">
        <v>7029100</v>
      </c>
    </row>
    <row r="99" spans="1:5" ht="15">
      <c r="A99" s="138"/>
      <c r="B99" s="142"/>
      <c r="C99" s="39" t="s">
        <v>53</v>
      </c>
      <c r="D99" s="45" t="s">
        <v>113</v>
      </c>
      <c r="E99" s="16">
        <v>70019</v>
      </c>
    </row>
    <row r="100" spans="1:5" ht="15">
      <c r="A100" s="139"/>
      <c r="B100" s="143"/>
      <c r="C100" s="39" t="s">
        <v>22</v>
      </c>
      <c r="D100" s="45" t="s">
        <v>146</v>
      </c>
      <c r="E100" s="16">
        <v>97407</v>
      </c>
    </row>
    <row r="101" spans="1:5" ht="15">
      <c r="A101" s="85"/>
      <c r="B101" s="12"/>
      <c r="C101" s="46"/>
      <c r="D101" s="47"/>
      <c r="E101" s="17"/>
    </row>
    <row r="102" spans="1:5" ht="15">
      <c r="A102" s="125" t="s">
        <v>63</v>
      </c>
      <c r="B102" s="126" t="s">
        <v>67</v>
      </c>
      <c r="C102" s="39" t="s">
        <v>22</v>
      </c>
      <c r="D102" s="45" t="s">
        <v>97</v>
      </c>
      <c r="E102" s="16">
        <v>29190</v>
      </c>
    </row>
    <row r="103" spans="1:5" ht="15">
      <c r="A103" s="125"/>
      <c r="B103" s="127"/>
      <c r="C103" s="39" t="s">
        <v>65</v>
      </c>
      <c r="D103" s="45" t="s">
        <v>97</v>
      </c>
      <c r="E103" s="16">
        <v>1784545</v>
      </c>
    </row>
    <row r="104" spans="1:5" ht="15">
      <c r="A104" s="125"/>
      <c r="B104" s="128"/>
      <c r="C104" s="39" t="s">
        <v>53</v>
      </c>
      <c r="D104" s="45" t="s">
        <v>97</v>
      </c>
      <c r="E104" s="16">
        <v>50103</v>
      </c>
    </row>
    <row r="105" spans="1:5" ht="15">
      <c r="A105" s="85"/>
      <c r="B105" s="12"/>
      <c r="C105" s="46"/>
      <c r="D105" s="47"/>
      <c r="E105" s="17"/>
    </row>
    <row r="106" spans="1:5" ht="15">
      <c r="A106" s="125" t="s">
        <v>66</v>
      </c>
      <c r="B106" s="126" t="s">
        <v>71</v>
      </c>
      <c r="C106" s="39" t="s">
        <v>69</v>
      </c>
      <c r="D106" s="45" t="s">
        <v>98</v>
      </c>
      <c r="E106" s="16">
        <v>6005</v>
      </c>
    </row>
    <row r="107" spans="1:5" ht="15">
      <c r="A107" s="125"/>
      <c r="B107" s="128"/>
      <c r="C107" s="39" t="s">
        <v>70</v>
      </c>
      <c r="D107" s="45" t="s">
        <v>98</v>
      </c>
      <c r="E107" s="16">
        <v>2007</v>
      </c>
    </row>
    <row r="108" spans="1:5" ht="15">
      <c r="A108" s="91"/>
      <c r="B108" s="6"/>
      <c r="C108" s="7"/>
      <c r="D108" s="8"/>
      <c r="E108" s="9"/>
    </row>
    <row r="109" spans="1:5" ht="15">
      <c r="A109" s="125" t="s">
        <v>68</v>
      </c>
      <c r="B109" s="126" t="s">
        <v>120</v>
      </c>
      <c r="C109" s="53" t="s">
        <v>119</v>
      </c>
      <c r="D109" s="93" t="s">
        <v>658</v>
      </c>
      <c r="E109" s="16">
        <v>4401</v>
      </c>
    </row>
    <row r="110" spans="1:5" ht="30">
      <c r="A110" s="125"/>
      <c r="B110" s="128"/>
      <c r="C110" s="94" t="s">
        <v>655</v>
      </c>
      <c r="D110" s="97" t="s">
        <v>656</v>
      </c>
      <c r="E110" s="98" t="s">
        <v>657</v>
      </c>
    </row>
    <row r="111" spans="1:3" ht="15">
      <c r="A111" s="92"/>
      <c r="C111" s="41"/>
    </row>
    <row r="112" spans="1:3" ht="15">
      <c r="A112" s="92"/>
      <c r="C112" s="41"/>
    </row>
    <row r="113" spans="1:3" ht="15">
      <c r="A113" s="92"/>
      <c r="C113" s="41"/>
    </row>
    <row r="114" spans="1:3" ht="15">
      <c r="A114" s="92"/>
      <c r="C114" s="41"/>
    </row>
    <row r="115" spans="1:3" ht="15">
      <c r="A115" s="92"/>
      <c r="C115" s="41"/>
    </row>
    <row r="116" spans="1:3" ht="15">
      <c r="A116" s="92"/>
      <c r="C116" s="41"/>
    </row>
    <row r="117" spans="1:3" ht="15">
      <c r="A117" s="92"/>
      <c r="C117" s="41"/>
    </row>
    <row r="118" spans="1:3" ht="15">
      <c r="A118" s="92"/>
      <c r="C118" s="41"/>
    </row>
    <row r="119" spans="1:3" ht="15">
      <c r="A119" s="92"/>
      <c r="C119" s="41"/>
    </row>
    <row r="120" spans="1:3" ht="15">
      <c r="A120" s="92"/>
      <c r="C120" s="41"/>
    </row>
    <row r="121" spans="1:3" ht="15">
      <c r="A121" s="92"/>
      <c r="C121" s="41"/>
    </row>
    <row r="122" spans="1:3" ht="15">
      <c r="A122" s="92"/>
      <c r="C122" s="41"/>
    </row>
    <row r="123" spans="1:3" ht="15">
      <c r="A123" s="92"/>
      <c r="C123" s="41"/>
    </row>
    <row r="124" spans="1:3" ht="15">
      <c r="A124" s="92"/>
      <c r="C124" s="41"/>
    </row>
    <row r="125" spans="1:3" ht="15">
      <c r="A125" s="92"/>
      <c r="C125" s="41"/>
    </row>
    <row r="126" spans="1:3" ht="15">
      <c r="A126" s="92"/>
      <c r="C126" s="41"/>
    </row>
    <row r="127" spans="1:3" ht="15">
      <c r="A127" s="92"/>
      <c r="C127" s="41"/>
    </row>
    <row r="128" spans="1:3" ht="15">
      <c r="A128" s="92"/>
      <c r="C128" s="41"/>
    </row>
    <row r="129" spans="1:3" ht="15">
      <c r="A129" s="92"/>
      <c r="C129" s="41"/>
    </row>
    <row r="130" spans="1:3" ht="15">
      <c r="A130" s="92"/>
      <c r="C130" s="41"/>
    </row>
    <row r="131" spans="1:3" ht="15">
      <c r="A131" s="92"/>
      <c r="C131" s="41"/>
    </row>
    <row r="132" spans="1:3" ht="15">
      <c r="A132" s="92"/>
      <c r="C132" s="41"/>
    </row>
    <row r="133" spans="1:3" ht="15">
      <c r="A133" s="92"/>
      <c r="C133" s="41"/>
    </row>
    <row r="134" spans="1:3" ht="15">
      <c r="A134" s="92"/>
      <c r="C134" s="41"/>
    </row>
    <row r="135" spans="1:3" ht="15">
      <c r="A135" s="92"/>
      <c r="C135" s="41"/>
    </row>
    <row r="136" spans="1:3" ht="15">
      <c r="A136" s="92"/>
      <c r="C136" s="41"/>
    </row>
    <row r="137" spans="1:3" ht="15">
      <c r="A137" s="92"/>
      <c r="C137" s="41"/>
    </row>
    <row r="138" spans="1:3" ht="15">
      <c r="A138" s="92"/>
      <c r="C138" s="41"/>
    </row>
    <row r="139" spans="1:3" ht="15">
      <c r="A139" s="92"/>
      <c r="C139" s="41"/>
    </row>
    <row r="140" spans="1:3" ht="15">
      <c r="A140" s="92"/>
      <c r="C140" s="41"/>
    </row>
    <row r="141" spans="1:3" ht="15">
      <c r="A141" s="92"/>
      <c r="C141" s="41"/>
    </row>
    <row r="142" spans="1:3" ht="15">
      <c r="A142" s="92"/>
      <c r="C142" s="41"/>
    </row>
    <row r="143" spans="1:3" ht="15">
      <c r="A143" s="92"/>
      <c r="C143" s="41"/>
    </row>
    <row r="144" spans="1:3" ht="15">
      <c r="A144" s="92"/>
      <c r="C144" s="41"/>
    </row>
    <row r="145" spans="1:3" ht="15">
      <c r="A145" s="92"/>
      <c r="C145" s="41"/>
    </row>
    <row r="146" spans="1:3" ht="15">
      <c r="A146" s="92"/>
      <c r="C146" s="41"/>
    </row>
    <row r="147" spans="1:3" ht="15">
      <c r="A147" s="92"/>
      <c r="C147" s="41"/>
    </row>
    <row r="148" spans="1:3" ht="15">
      <c r="A148" s="92"/>
      <c r="C148" s="41"/>
    </row>
    <row r="149" spans="1:3" ht="15">
      <c r="A149" s="92"/>
      <c r="C149" s="41"/>
    </row>
    <row r="150" spans="1:3" ht="15">
      <c r="A150" s="92"/>
      <c r="C150" s="41"/>
    </row>
    <row r="151" spans="1:3" ht="15">
      <c r="A151" s="92"/>
      <c r="C151" s="41"/>
    </row>
    <row r="152" spans="1:3" ht="15">
      <c r="A152" s="92"/>
      <c r="C152" s="41"/>
    </row>
    <row r="153" spans="1:3" ht="15">
      <c r="A153" s="92"/>
      <c r="C153" s="41"/>
    </row>
    <row r="154" spans="1:3" ht="15">
      <c r="A154" s="92"/>
      <c r="C154" s="41"/>
    </row>
    <row r="155" spans="1:3" ht="15">
      <c r="A155" s="92"/>
      <c r="C155" s="41"/>
    </row>
    <row r="156" spans="1:3" ht="15">
      <c r="A156" s="92"/>
      <c r="C156" s="41"/>
    </row>
    <row r="157" spans="1:3" ht="15">
      <c r="A157" s="92"/>
      <c r="C157" s="41"/>
    </row>
    <row r="158" spans="1:3" ht="15">
      <c r="A158" s="92"/>
      <c r="C158" s="41"/>
    </row>
    <row r="159" spans="1:3" ht="15">
      <c r="A159" s="92"/>
      <c r="C159" s="41"/>
    </row>
    <row r="160" spans="1:3" ht="15">
      <c r="A160" s="92"/>
      <c r="C160" s="41"/>
    </row>
    <row r="161" spans="1:3" ht="15">
      <c r="A161" s="92"/>
      <c r="C161" s="41"/>
    </row>
    <row r="162" spans="1:3" ht="15">
      <c r="A162" s="92"/>
      <c r="C162" s="41"/>
    </row>
    <row r="163" spans="1:3" ht="15">
      <c r="A163" s="92"/>
      <c r="C163" s="41"/>
    </row>
    <row r="164" spans="1:3" ht="15">
      <c r="A164" s="92"/>
      <c r="C164" s="41"/>
    </row>
    <row r="165" spans="1:3" ht="15">
      <c r="A165" s="92"/>
      <c r="C165" s="41"/>
    </row>
    <row r="166" spans="1:3" ht="15">
      <c r="A166" s="92"/>
      <c r="C166" s="41"/>
    </row>
    <row r="167" spans="1:3" ht="15">
      <c r="A167" s="92"/>
      <c r="C167" s="41"/>
    </row>
    <row r="168" spans="1:3" ht="15">
      <c r="A168" s="92"/>
      <c r="C168" s="41"/>
    </row>
    <row r="169" spans="1:3" ht="15">
      <c r="A169" s="92"/>
      <c r="C169" s="41"/>
    </row>
    <row r="170" spans="1:3" ht="15">
      <c r="A170" s="92"/>
      <c r="C170" s="41"/>
    </row>
    <row r="171" spans="1:3" ht="15">
      <c r="A171" s="92"/>
      <c r="C171" s="41"/>
    </row>
    <row r="172" spans="1:3" ht="15">
      <c r="A172" s="92"/>
      <c r="C172" s="41"/>
    </row>
    <row r="173" spans="1:3" ht="15">
      <c r="A173" s="92"/>
      <c r="C173" s="41"/>
    </row>
    <row r="174" spans="1:3" ht="15">
      <c r="A174" s="92"/>
      <c r="C174" s="41"/>
    </row>
    <row r="175" spans="1:3" ht="15">
      <c r="A175" s="92"/>
      <c r="C175" s="41"/>
    </row>
    <row r="176" spans="1:3" ht="15">
      <c r="A176" s="92"/>
      <c r="C176" s="41"/>
    </row>
    <row r="177" spans="1:3" ht="15">
      <c r="A177" s="92"/>
      <c r="C177" s="41"/>
    </row>
    <row r="178" spans="1:3" ht="15">
      <c r="A178" s="92"/>
      <c r="C178" s="41"/>
    </row>
    <row r="179" spans="1:3" ht="15">
      <c r="A179" s="92"/>
      <c r="C179" s="41"/>
    </row>
    <row r="180" spans="1:3" ht="15">
      <c r="A180" s="92"/>
      <c r="C180" s="41"/>
    </row>
    <row r="181" spans="1:3" ht="15">
      <c r="A181" s="92"/>
      <c r="C181" s="41"/>
    </row>
    <row r="182" spans="1:3" ht="15">
      <c r="A182" s="92"/>
      <c r="C182" s="41"/>
    </row>
    <row r="183" spans="1:3" ht="15">
      <c r="A183" s="92"/>
      <c r="C183" s="41"/>
    </row>
    <row r="184" spans="1:3" ht="15">
      <c r="A184" s="92"/>
      <c r="C184" s="41"/>
    </row>
    <row r="185" spans="1:3" ht="15">
      <c r="A185" s="92"/>
      <c r="C185" s="41"/>
    </row>
    <row r="186" spans="1:3" ht="15">
      <c r="A186" s="92"/>
      <c r="C186" s="41"/>
    </row>
    <row r="187" spans="1:3" ht="15">
      <c r="A187" s="92"/>
      <c r="C187" s="41"/>
    </row>
    <row r="188" spans="1:3" ht="15">
      <c r="A188" s="92"/>
      <c r="C188" s="41"/>
    </row>
    <row r="189" spans="1:3" ht="15">
      <c r="A189" s="92"/>
      <c r="C189" s="41"/>
    </row>
    <row r="190" spans="1:3" ht="15">
      <c r="A190" s="92"/>
      <c r="C190" s="41"/>
    </row>
    <row r="191" spans="1:3" ht="15">
      <c r="A191" s="92"/>
      <c r="C191" s="41"/>
    </row>
    <row r="192" spans="1:3" ht="15">
      <c r="A192" s="92"/>
      <c r="C192" s="41"/>
    </row>
    <row r="193" spans="1:3" ht="15">
      <c r="A193" s="92"/>
      <c r="C193" s="41"/>
    </row>
    <row r="194" spans="1:3" ht="15">
      <c r="A194" s="92"/>
      <c r="C194" s="41"/>
    </row>
    <row r="195" spans="1:3" ht="15">
      <c r="A195" s="92"/>
      <c r="C195" s="41"/>
    </row>
    <row r="196" spans="1:3" ht="15">
      <c r="A196" s="92"/>
      <c r="C196" s="41"/>
    </row>
    <row r="197" spans="1:3" ht="15">
      <c r="A197" s="92"/>
      <c r="C197" s="41"/>
    </row>
    <row r="198" spans="1:3" ht="15">
      <c r="A198" s="92"/>
      <c r="C198" s="41"/>
    </row>
    <row r="199" spans="1:3" ht="15">
      <c r="A199" s="92"/>
      <c r="C199" s="41"/>
    </row>
    <row r="200" spans="1:3" ht="15">
      <c r="A200" s="92"/>
      <c r="C200" s="41"/>
    </row>
    <row r="201" spans="1:3" ht="15">
      <c r="A201" s="92"/>
      <c r="C201" s="41"/>
    </row>
    <row r="202" spans="1:3" ht="15">
      <c r="A202" s="92"/>
      <c r="C202" s="41"/>
    </row>
    <row r="203" spans="1:3" ht="15">
      <c r="A203" s="92"/>
      <c r="C203" s="41"/>
    </row>
    <row r="204" spans="1:3" ht="15">
      <c r="A204" s="92"/>
      <c r="C204" s="41"/>
    </row>
    <row r="205" spans="1:3" ht="15">
      <c r="A205" s="92"/>
      <c r="C205" s="41"/>
    </row>
    <row r="206" spans="1:3" ht="15">
      <c r="A206" s="92"/>
      <c r="C206" s="41"/>
    </row>
    <row r="207" spans="1:3" ht="15">
      <c r="A207" s="92"/>
      <c r="C207" s="41"/>
    </row>
    <row r="208" spans="1:3" ht="15">
      <c r="A208" s="92"/>
      <c r="C208" s="41"/>
    </row>
    <row r="209" ht="15">
      <c r="C209" s="41"/>
    </row>
    <row r="210" ht="15">
      <c r="C210" s="41"/>
    </row>
    <row r="211" ht="15">
      <c r="C211" s="41"/>
    </row>
    <row r="212" ht="15">
      <c r="C212" s="41"/>
    </row>
    <row r="213" ht="15">
      <c r="C213" s="41"/>
    </row>
    <row r="214" ht="15">
      <c r="C214" s="41"/>
    </row>
    <row r="215" ht="15">
      <c r="C215" s="41"/>
    </row>
    <row r="216" ht="15">
      <c r="C216" s="41"/>
    </row>
    <row r="217" ht="15">
      <c r="C217" s="41"/>
    </row>
    <row r="218" ht="15">
      <c r="C218" s="41"/>
    </row>
    <row r="219" ht="15">
      <c r="C219" s="41"/>
    </row>
    <row r="220" ht="15">
      <c r="C220" s="41"/>
    </row>
    <row r="221" ht="15">
      <c r="C221" s="41"/>
    </row>
    <row r="222" ht="15">
      <c r="C222" s="41"/>
    </row>
    <row r="223" ht="15">
      <c r="C223" s="41"/>
    </row>
    <row r="224" ht="15">
      <c r="C224" s="41"/>
    </row>
    <row r="225" ht="15">
      <c r="C225" s="41"/>
    </row>
    <row r="226" ht="15">
      <c r="C226" s="41"/>
    </row>
    <row r="227" ht="15">
      <c r="C227" s="41"/>
    </row>
    <row r="228" ht="15">
      <c r="C228" s="41"/>
    </row>
    <row r="229" ht="15">
      <c r="C229" s="41"/>
    </row>
    <row r="230" ht="15">
      <c r="C230" s="41"/>
    </row>
    <row r="231" ht="15">
      <c r="C231" s="41"/>
    </row>
    <row r="232" ht="15">
      <c r="C232" s="41"/>
    </row>
    <row r="233" ht="15">
      <c r="C233" s="41"/>
    </row>
    <row r="234" ht="15">
      <c r="C234" s="41"/>
    </row>
    <row r="235" ht="15">
      <c r="C235" s="41"/>
    </row>
    <row r="236" ht="15">
      <c r="C236" s="41"/>
    </row>
    <row r="237" ht="15">
      <c r="C237" s="41"/>
    </row>
    <row r="238" ht="15">
      <c r="C238" s="41"/>
    </row>
    <row r="239" ht="15">
      <c r="C239" s="41"/>
    </row>
    <row r="240" ht="15">
      <c r="C240" s="41"/>
    </row>
    <row r="241" ht="15">
      <c r="C241" s="41"/>
    </row>
    <row r="242" ht="15">
      <c r="C242" s="41"/>
    </row>
    <row r="243" ht="15">
      <c r="C243" s="41"/>
    </row>
    <row r="244" ht="15">
      <c r="C244" s="41"/>
    </row>
    <row r="245" ht="15">
      <c r="C245" s="41"/>
    </row>
    <row r="246" ht="15">
      <c r="C246" s="41"/>
    </row>
    <row r="247" ht="15">
      <c r="C247" s="41"/>
    </row>
    <row r="248" ht="15">
      <c r="C248" s="41"/>
    </row>
    <row r="249" ht="15">
      <c r="C249" s="41"/>
    </row>
    <row r="250" ht="15">
      <c r="C250" s="41"/>
    </row>
    <row r="251" ht="15">
      <c r="C251" s="41"/>
    </row>
    <row r="252" ht="15">
      <c r="C252" s="41"/>
    </row>
    <row r="253" ht="15">
      <c r="C253" s="41"/>
    </row>
    <row r="254" ht="15">
      <c r="C254" s="41"/>
    </row>
    <row r="255" ht="15">
      <c r="C255" s="41"/>
    </row>
    <row r="256" ht="15">
      <c r="C256" s="41"/>
    </row>
    <row r="257" ht="15">
      <c r="C257" s="41"/>
    </row>
    <row r="258" ht="15">
      <c r="C258" s="41"/>
    </row>
    <row r="259" ht="15">
      <c r="C259" s="41"/>
    </row>
    <row r="260" ht="15">
      <c r="C260" s="41"/>
    </row>
    <row r="261" ht="15">
      <c r="C261" s="41"/>
    </row>
    <row r="262" ht="15">
      <c r="C262" s="41"/>
    </row>
    <row r="263" ht="15">
      <c r="C263" s="41"/>
    </row>
    <row r="264" ht="15">
      <c r="C264" s="41"/>
    </row>
    <row r="265" ht="15">
      <c r="C265" s="41"/>
    </row>
    <row r="266" ht="15">
      <c r="C266" s="41"/>
    </row>
    <row r="267" ht="15">
      <c r="C267" s="41"/>
    </row>
    <row r="268" ht="15">
      <c r="C268" s="41"/>
    </row>
    <row r="269" ht="15">
      <c r="C269" s="41"/>
    </row>
    <row r="270" ht="15">
      <c r="C270" s="41"/>
    </row>
    <row r="271" ht="15">
      <c r="C271" s="41"/>
    </row>
    <row r="272" ht="15">
      <c r="C272" s="41"/>
    </row>
    <row r="273" ht="15">
      <c r="C273" s="41"/>
    </row>
    <row r="274" ht="15">
      <c r="C274" s="41"/>
    </row>
    <row r="275" ht="15">
      <c r="C275" s="41"/>
    </row>
    <row r="276" ht="15">
      <c r="C276" s="41"/>
    </row>
    <row r="277" ht="15">
      <c r="C277" s="41"/>
    </row>
    <row r="278" ht="15">
      <c r="C278" s="41"/>
    </row>
    <row r="279" ht="15">
      <c r="C279" s="41"/>
    </row>
    <row r="280" ht="15">
      <c r="C280" s="41"/>
    </row>
    <row r="281" ht="15">
      <c r="C281" s="41"/>
    </row>
    <row r="282" ht="15">
      <c r="C282" s="41"/>
    </row>
    <row r="283" ht="15">
      <c r="C283" s="41"/>
    </row>
    <row r="284" ht="15">
      <c r="C284" s="41"/>
    </row>
    <row r="285" ht="15">
      <c r="C285" s="41"/>
    </row>
    <row r="286" ht="15">
      <c r="C286" s="41"/>
    </row>
    <row r="287" ht="15">
      <c r="C287" s="41"/>
    </row>
    <row r="288" ht="15">
      <c r="C288" s="41"/>
    </row>
    <row r="289" ht="15">
      <c r="C289" s="41"/>
    </row>
    <row r="290" ht="15">
      <c r="C290" s="41"/>
    </row>
    <row r="291" ht="15">
      <c r="C291" s="41"/>
    </row>
    <row r="292" ht="15">
      <c r="C292" s="41"/>
    </row>
    <row r="293" ht="15">
      <c r="C293" s="41"/>
    </row>
    <row r="294" ht="15">
      <c r="C294" s="41"/>
    </row>
    <row r="295" ht="15">
      <c r="C295" s="41"/>
    </row>
    <row r="296" ht="15">
      <c r="C296" s="41"/>
    </row>
    <row r="297" ht="15">
      <c r="C297" s="41"/>
    </row>
    <row r="298" ht="15">
      <c r="C298" s="41"/>
    </row>
    <row r="299" ht="15">
      <c r="C299" s="41"/>
    </row>
    <row r="300" ht="15">
      <c r="C300" s="41"/>
    </row>
    <row r="301" ht="15">
      <c r="C301" s="41"/>
    </row>
    <row r="302" ht="15">
      <c r="C302" s="41"/>
    </row>
    <row r="303" ht="15">
      <c r="C303" s="41"/>
    </row>
    <row r="304" ht="15">
      <c r="C304" s="41"/>
    </row>
    <row r="305" ht="15">
      <c r="C305" s="41"/>
    </row>
    <row r="306" ht="15">
      <c r="C306" s="41"/>
    </row>
    <row r="307" ht="15">
      <c r="C307" s="41"/>
    </row>
    <row r="308" ht="15">
      <c r="C308" s="41"/>
    </row>
    <row r="309" ht="15">
      <c r="C309" s="41"/>
    </row>
    <row r="310" ht="15">
      <c r="C310" s="41"/>
    </row>
    <row r="311" ht="15">
      <c r="C311" s="41"/>
    </row>
    <row r="312" ht="15">
      <c r="C312" s="41"/>
    </row>
    <row r="313" ht="15">
      <c r="C313" s="41"/>
    </row>
    <row r="314" ht="15">
      <c r="C314" s="41"/>
    </row>
    <row r="315" ht="15">
      <c r="C315" s="41"/>
    </row>
    <row r="316" ht="15">
      <c r="C316" s="41"/>
    </row>
    <row r="317" ht="15">
      <c r="C317" s="41"/>
    </row>
    <row r="318" ht="15">
      <c r="C318" s="41"/>
    </row>
    <row r="319" ht="15">
      <c r="C319" s="41"/>
    </row>
    <row r="320" ht="15">
      <c r="C320" s="41"/>
    </row>
    <row r="321" ht="15">
      <c r="C321" s="41"/>
    </row>
    <row r="322" ht="15">
      <c r="C322" s="41"/>
    </row>
    <row r="323" ht="15">
      <c r="C323" s="41"/>
    </row>
    <row r="324" ht="15">
      <c r="C324" s="41"/>
    </row>
    <row r="325" ht="15">
      <c r="C325" s="41"/>
    </row>
    <row r="326" ht="15">
      <c r="C326" s="41"/>
    </row>
    <row r="327" ht="15">
      <c r="C327" s="41"/>
    </row>
    <row r="328" ht="15">
      <c r="C328" s="41"/>
    </row>
    <row r="329" ht="15">
      <c r="C329" s="41"/>
    </row>
    <row r="330" ht="15">
      <c r="C330" s="41"/>
    </row>
    <row r="331" ht="15">
      <c r="C331" s="41"/>
    </row>
    <row r="332" ht="15">
      <c r="C332" s="41"/>
    </row>
    <row r="333" ht="15">
      <c r="C333" s="41"/>
    </row>
    <row r="334" ht="15">
      <c r="C334" s="41"/>
    </row>
    <row r="335" ht="15">
      <c r="C335" s="41"/>
    </row>
    <row r="336" ht="15">
      <c r="C336" s="41"/>
    </row>
    <row r="337" ht="15">
      <c r="C337" s="41"/>
    </row>
    <row r="338" ht="15">
      <c r="C338" s="41"/>
    </row>
    <row r="339" ht="15">
      <c r="C339" s="41"/>
    </row>
    <row r="340" ht="15">
      <c r="C340" s="41"/>
    </row>
    <row r="341" ht="15">
      <c r="C341" s="41"/>
    </row>
    <row r="342" ht="15">
      <c r="C342" s="41"/>
    </row>
    <row r="343" ht="15">
      <c r="C343" s="41"/>
    </row>
    <row r="344" ht="15">
      <c r="C344" s="41"/>
    </row>
    <row r="345" ht="15">
      <c r="C345" s="41"/>
    </row>
    <row r="346" ht="15">
      <c r="C346" s="41"/>
    </row>
    <row r="347" ht="15">
      <c r="C347" s="41"/>
    </row>
    <row r="348" ht="15">
      <c r="C348" s="41"/>
    </row>
    <row r="349" ht="15">
      <c r="C349" s="41"/>
    </row>
    <row r="350" ht="15">
      <c r="C350" s="41"/>
    </row>
    <row r="351" ht="15">
      <c r="C351" s="41"/>
    </row>
    <row r="352" ht="15">
      <c r="C352" s="41"/>
    </row>
    <row r="353" ht="15">
      <c r="C353" s="41"/>
    </row>
    <row r="354" ht="15">
      <c r="C354" s="41"/>
    </row>
    <row r="355" ht="15">
      <c r="C355" s="41"/>
    </row>
    <row r="356" ht="15">
      <c r="C356" s="41"/>
    </row>
    <row r="357" ht="15">
      <c r="C357" s="41"/>
    </row>
    <row r="358" ht="15">
      <c r="C358" s="41"/>
    </row>
    <row r="359" ht="15">
      <c r="C359" s="41"/>
    </row>
    <row r="360" ht="15">
      <c r="C360" s="41"/>
    </row>
    <row r="361" ht="15">
      <c r="C361" s="41"/>
    </row>
    <row r="362" ht="15">
      <c r="C362" s="41"/>
    </row>
    <row r="363" ht="15">
      <c r="C363" s="41"/>
    </row>
    <row r="364" ht="15">
      <c r="C364" s="41"/>
    </row>
    <row r="365" ht="15">
      <c r="C365" s="41"/>
    </row>
    <row r="366" ht="15">
      <c r="C366" s="41"/>
    </row>
    <row r="367" ht="15">
      <c r="C367" s="41"/>
    </row>
    <row r="368" ht="15">
      <c r="C368" s="41"/>
    </row>
    <row r="369" ht="15">
      <c r="C369" s="41"/>
    </row>
    <row r="370" ht="15">
      <c r="C370" s="41"/>
    </row>
    <row r="371" ht="15">
      <c r="C371" s="41"/>
    </row>
    <row r="372" ht="15">
      <c r="C372" s="41"/>
    </row>
    <row r="373" ht="15">
      <c r="C373" s="41"/>
    </row>
    <row r="374" ht="15">
      <c r="C374" s="41"/>
    </row>
    <row r="375" ht="15">
      <c r="C375" s="41"/>
    </row>
    <row r="376" ht="15">
      <c r="C376" s="41"/>
    </row>
    <row r="377" ht="15">
      <c r="C377" s="41"/>
    </row>
    <row r="378" ht="15">
      <c r="C378" s="41"/>
    </row>
    <row r="379" ht="15">
      <c r="C379" s="41"/>
    </row>
    <row r="380" ht="15">
      <c r="C380" s="41"/>
    </row>
    <row r="381" ht="15">
      <c r="C381" s="41"/>
    </row>
    <row r="382" ht="15">
      <c r="C382" s="41"/>
    </row>
    <row r="383" ht="15">
      <c r="C383" s="41"/>
    </row>
    <row r="384" ht="15">
      <c r="C384" s="41"/>
    </row>
    <row r="385" ht="15">
      <c r="C385" s="41"/>
    </row>
    <row r="386" ht="15">
      <c r="C386" s="41"/>
    </row>
    <row r="387" ht="15">
      <c r="C387" s="41"/>
    </row>
    <row r="388" ht="15">
      <c r="C388" s="41"/>
    </row>
    <row r="389" ht="15">
      <c r="C389" s="41"/>
    </row>
    <row r="390" ht="15">
      <c r="C390" s="41"/>
    </row>
    <row r="391" ht="15">
      <c r="C391" s="41"/>
    </row>
    <row r="392" ht="15">
      <c r="C392" s="41"/>
    </row>
    <row r="393" ht="15">
      <c r="C393" s="41"/>
    </row>
    <row r="394" ht="15">
      <c r="C394" s="41"/>
    </row>
    <row r="395" ht="15">
      <c r="C395" s="41"/>
    </row>
    <row r="396" ht="15">
      <c r="C396" s="41"/>
    </row>
    <row r="397" ht="15">
      <c r="C397" s="41"/>
    </row>
    <row r="398" ht="15">
      <c r="C398" s="41"/>
    </row>
    <row r="399" ht="15">
      <c r="C399" s="41"/>
    </row>
    <row r="400" ht="15">
      <c r="C400" s="41"/>
    </row>
    <row r="401" ht="15">
      <c r="C401" s="41"/>
    </row>
    <row r="402" ht="15">
      <c r="C402" s="41"/>
    </row>
    <row r="403" ht="15">
      <c r="C403" s="41"/>
    </row>
    <row r="404" ht="15">
      <c r="C404" s="41"/>
    </row>
    <row r="405" ht="15">
      <c r="C405" s="41"/>
    </row>
    <row r="406" ht="15">
      <c r="C406" s="41"/>
    </row>
    <row r="407" ht="15">
      <c r="C407" s="41"/>
    </row>
    <row r="408" ht="15">
      <c r="C408" s="41"/>
    </row>
    <row r="409" ht="15">
      <c r="C409" s="41"/>
    </row>
    <row r="410" ht="15">
      <c r="C410" s="41"/>
    </row>
    <row r="411" ht="15">
      <c r="C411" s="41"/>
    </row>
    <row r="412" ht="15">
      <c r="C412" s="41"/>
    </row>
    <row r="413" ht="15">
      <c r="C413" s="41"/>
    </row>
    <row r="414" ht="15">
      <c r="C414" s="41"/>
    </row>
    <row r="415" ht="15">
      <c r="C415" s="41"/>
    </row>
    <row r="416" ht="15">
      <c r="C416" s="41"/>
    </row>
    <row r="417" ht="15">
      <c r="C417" s="41"/>
    </row>
    <row r="418" ht="15">
      <c r="C418" s="41"/>
    </row>
    <row r="419" ht="15">
      <c r="C419" s="41"/>
    </row>
    <row r="420" ht="15">
      <c r="C420" s="41"/>
    </row>
    <row r="421" ht="15">
      <c r="C421" s="41"/>
    </row>
    <row r="422" ht="15">
      <c r="C422" s="41"/>
    </row>
    <row r="423" ht="15">
      <c r="C423" s="41"/>
    </row>
    <row r="424" ht="15">
      <c r="C424" s="41"/>
    </row>
    <row r="425" ht="15">
      <c r="C425" s="41"/>
    </row>
    <row r="426" ht="15">
      <c r="C426" s="41"/>
    </row>
    <row r="427" ht="15">
      <c r="C427" s="41"/>
    </row>
    <row r="428" ht="15">
      <c r="C428" s="41"/>
    </row>
    <row r="429" ht="15">
      <c r="C429" s="41"/>
    </row>
    <row r="430" ht="15">
      <c r="C430" s="41"/>
    </row>
    <row r="431" ht="15">
      <c r="C431" s="41"/>
    </row>
    <row r="432" ht="15">
      <c r="C432" s="41"/>
    </row>
    <row r="433" ht="15">
      <c r="C433" s="41"/>
    </row>
    <row r="434" ht="15">
      <c r="C434" s="41"/>
    </row>
    <row r="435" ht="15">
      <c r="C435" s="41"/>
    </row>
    <row r="436" ht="15">
      <c r="C436" s="41"/>
    </row>
    <row r="437" ht="15">
      <c r="C437" s="41"/>
    </row>
    <row r="438" ht="15">
      <c r="C438" s="41"/>
    </row>
    <row r="439" ht="15">
      <c r="C439" s="41"/>
    </row>
    <row r="440" ht="15">
      <c r="C440" s="41"/>
    </row>
    <row r="441" ht="15">
      <c r="C441" s="41"/>
    </row>
    <row r="442" ht="15">
      <c r="C442" s="41"/>
    </row>
    <row r="443" ht="15">
      <c r="C443" s="41"/>
    </row>
    <row r="444" ht="15">
      <c r="C444" s="41"/>
    </row>
    <row r="445" ht="15">
      <c r="C445" s="41"/>
    </row>
    <row r="446" ht="15">
      <c r="C446" s="41"/>
    </row>
    <row r="447" ht="15">
      <c r="C447" s="41"/>
    </row>
    <row r="448" ht="15">
      <c r="C448" s="41"/>
    </row>
    <row r="449" ht="15">
      <c r="C449" s="41"/>
    </row>
    <row r="450" ht="15">
      <c r="C450" s="41"/>
    </row>
    <row r="451" ht="15">
      <c r="C451" s="41"/>
    </row>
    <row r="452" ht="15">
      <c r="C452" s="41"/>
    </row>
    <row r="453" ht="15">
      <c r="C453" s="41"/>
    </row>
    <row r="454" ht="15">
      <c r="C454" s="41"/>
    </row>
    <row r="455" ht="15">
      <c r="C455" s="41"/>
    </row>
    <row r="456" ht="15">
      <c r="C456" s="41"/>
    </row>
    <row r="457" ht="15">
      <c r="C457" s="41"/>
    </row>
    <row r="458" ht="15">
      <c r="C458" s="41"/>
    </row>
    <row r="459" ht="15">
      <c r="C459" s="41"/>
    </row>
    <row r="460" ht="15">
      <c r="C460" s="41"/>
    </row>
    <row r="461" ht="15">
      <c r="C461" s="41"/>
    </row>
    <row r="462" ht="15">
      <c r="C462" s="41"/>
    </row>
    <row r="463" ht="15">
      <c r="C463" s="41"/>
    </row>
    <row r="464" ht="15">
      <c r="C464" s="41"/>
    </row>
    <row r="465" ht="15">
      <c r="C465" s="41"/>
    </row>
    <row r="466" ht="15">
      <c r="C466" s="41"/>
    </row>
    <row r="467" ht="15">
      <c r="C467" s="41"/>
    </row>
    <row r="468" ht="15">
      <c r="C468" s="41"/>
    </row>
    <row r="469" ht="15">
      <c r="C469" s="41"/>
    </row>
    <row r="470" ht="15">
      <c r="C470" s="41"/>
    </row>
    <row r="471" ht="15">
      <c r="C471" s="41"/>
    </row>
    <row r="472" ht="15">
      <c r="C472" s="41"/>
    </row>
    <row r="473" ht="15">
      <c r="C473" s="41"/>
    </row>
    <row r="474" ht="15">
      <c r="C474" s="41"/>
    </row>
    <row r="475" ht="15">
      <c r="C475" s="41"/>
    </row>
    <row r="476" ht="15">
      <c r="C476" s="41"/>
    </row>
    <row r="477" ht="15">
      <c r="C477" s="41"/>
    </row>
    <row r="478" ht="15">
      <c r="C478" s="41"/>
    </row>
    <row r="479" ht="15">
      <c r="C479" s="41"/>
    </row>
    <row r="480" ht="15">
      <c r="C480" s="41"/>
    </row>
    <row r="481" ht="15">
      <c r="C481" s="41"/>
    </row>
    <row r="482" ht="15">
      <c r="C482" s="41"/>
    </row>
    <row r="483" ht="15">
      <c r="C483" s="41"/>
    </row>
    <row r="484" ht="15">
      <c r="C484" s="41"/>
    </row>
    <row r="485" ht="15">
      <c r="C485" s="41"/>
    </row>
    <row r="486" ht="15">
      <c r="C486" s="41"/>
    </row>
    <row r="487" ht="15">
      <c r="C487" s="41"/>
    </row>
    <row r="488" ht="15">
      <c r="C488" s="41"/>
    </row>
    <row r="489" ht="15">
      <c r="C489" s="41"/>
    </row>
    <row r="490" ht="15">
      <c r="C490" s="41"/>
    </row>
    <row r="491" ht="15">
      <c r="C491" s="41"/>
    </row>
    <row r="492" ht="15">
      <c r="C492" s="41"/>
    </row>
    <row r="493" ht="15">
      <c r="C493" s="41"/>
    </row>
    <row r="494" ht="15">
      <c r="C494" s="41"/>
    </row>
    <row r="495" ht="15">
      <c r="C495" s="41"/>
    </row>
    <row r="496" ht="15">
      <c r="C496" s="41"/>
    </row>
    <row r="497" ht="15">
      <c r="C497" s="41"/>
    </row>
    <row r="498" ht="15">
      <c r="C498" s="41"/>
    </row>
    <row r="499" ht="15">
      <c r="C499" s="41"/>
    </row>
    <row r="500" ht="15">
      <c r="C500" s="41"/>
    </row>
    <row r="501" ht="15">
      <c r="C501" s="41"/>
    </row>
    <row r="502" ht="15">
      <c r="C502" s="41"/>
    </row>
    <row r="503" ht="15">
      <c r="C503" s="41"/>
    </row>
    <row r="504" ht="15">
      <c r="C504" s="41"/>
    </row>
    <row r="505" ht="15">
      <c r="C505" s="41"/>
    </row>
    <row r="506" ht="15">
      <c r="C506" s="41"/>
    </row>
    <row r="507" ht="15">
      <c r="C507" s="41"/>
    </row>
    <row r="508" ht="15">
      <c r="C508" s="41"/>
    </row>
    <row r="509" ht="15">
      <c r="C509" s="41"/>
    </row>
    <row r="510" ht="15">
      <c r="C510" s="41"/>
    </row>
    <row r="511" ht="15">
      <c r="C511" s="41"/>
    </row>
    <row r="512" ht="15">
      <c r="C512" s="41"/>
    </row>
    <row r="513" ht="15">
      <c r="C513" s="41"/>
    </row>
    <row r="514" ht="15">
      <c r="C514" s="41"/>
    </row>
    <row r="515" ht="15">
      <c r="C515" s="41"/>
    </row>
    <row r="516" ht="15">
      <c r="C516" s="41"/>
    </row>
    <row r="517" ht="15">
      <c r="C517" s="41"/>
    </row>
    <row r="518" ht="15">
      <c r="C518" s="41"/>
    </row>
    <row r="519" ht="15">
      <c r="C519" s="41"/>
    </row>
    <row r="520" ht="15">
      <c r="C520" s="41"/>
    </row>
    <row r="521" ht="15">
      <c r="C521" s="41"/>
    </row>
    <row r="522" ht="15">
      <c r="C522" s="41"/>
    </row>
    <row r="523" ht="15">
      <c r="C523" s="41"/>
    </row>
    <row r="524" ht="15">
      <c r="C524" s="41"/>
    </row>
    <row r="525" ht="15">
      <c r="C525" s="41"/>
    </row>
    <row r="526" ht="15">
      <c r="C526" s="41"/>
    </row>
    <row r="527" ht="15">
      <c r="C527" s="41"/>
    </row>
    <row r="528" ht="15">
      <c r="C528" s="41"/>
    </row>
    <row r="529" ht="15">
      <c r="C529" s="41"/>
    </row>
    <row r="530" ht="15">
      <c r="C530" s="41"/>
    </row>
    <row r="531" ht="15">
      <c r="C531" s="41"/>
    </row>
    <row r="532" ht="15">
      <c r="C532" s="41"/>
    </row>
    <row r="533" ht="15">
      <c r="C533" s="41"/>
    </row>
    <row r="534" ht="15">
      <c r="C534" s="41"/>
    </row>
    <row r="535" ht="15">
      <c r="C535" s="41"/>
    </row>
    <row r="536" ht="15">
      <c r="C536" s="41"/>
    </row>
    <row r="537" ht="15">
      <c r="C537" s="41"/>
    </row>
    <row r="538" ht="15">
      <c r="C538" s="41"/>
    </row>
    <row r="539" ht="15">
      <c r="C539" s="41"/>
    </row>
    <row r="540" ht="15">
      <c r="C540" s="41"/>
    </row>
    <row r="541" ht="15">
      <c r="C541" s="41"/>
    </row>
    <row r="542" ht="15">
      <c r="C542" s="41"/>
    </row>
    <row r="543" ht="15">
      <c r="C543" s="41"/>
    </row>
    <row r="544" ht="15">
      <c r="C544" s="41"/>
    </row>
    <row r="545" ht="15">
      <c r="C545" s="41"/>
    </row>
    <row r="546" ht="15">
      <c r="C546" s="41"/>
    </row>
    <row r="547" ht="15">
      <c r="C547" s="41"/>
    </row>
    <row r="548" ht="15">
      <c r="C548" s="41"/>
    </row>
    <row r="549" ht="15">
      <c r="C549" s="41"/>
    </row>
    <row r="550" ht="15">
      <c r="C550" s="41"/>
    </row>
    <row r="551" ht="15">
      <c r="C551" s="41"/>
    </row>
    <row r="552" ht="15">
      <c r="C552" s="41"/>
    </row>
    <row r="553" ht="15">
      <c r="C553" s="41"/>
    </row>
    <row r="554" ht="15">
      <c r="C554" s="41"/>
    </row>
    <row r="555" ht="15">
      <c r="C555" s="41"/>
    </row>
    <row r="556" ht="15">
      <c r="C556" s="41"/>
    </row>
    <row r="557" ht="15">
      <c r="C557" s="41"/>
    </row>
    <row r="558" ht="15">
      <c r="C558" s="41"/>
    </row>
    <row r="559" ht="15">
      <c r="C559" s="41"/>
    </row>
    <row r="560" ht="15">
      <c r="C560" s="41"/>
    </row>
    <row r="561" ht="15">
      <c r="C561" s="41"/>
    </row>
    <row r="562" ht="15">
      <c r="C562" s="41"/>
    </row>
    <row r="563" ht="15">
      <c r="C563" s="41"/>
    </row>
    <row r="564" ht="15">
      <c r="C564" s="41"/>
    </row>
    <row r="565" ht="15">
      <c r="C565" s="41"/>
    </row>
    <row r="566" ht="15">
      <c r="C566" s="41"/>
    </row>
    <row r="567" ht="15">
      <c r="C567" s="41"/>
    </row>
    <row r="568" ht="15">
      <c r="C568" s="41"/>
    </row>
    <row r="569" ht="15">
      <c r="C569" s="41"/>
    </row>
    <row r="570" ht="15">
      <c r="C570" s="41"/>
    </row>
    <row r="571" ht="15">
      <c r="C571" s="41"/>
    </row>
    <row r="572" ht="15">
      <c r="C572" s="41"/>
    </row>
    <row r="573" ht="15">
      <c r="C573" s="41"/>
    </row>
    <row r="574" ht="15">
      <c r="C574" s="41"/>
    </row>
    <row r="575" ht="15">
      <c r="C575" s="41"/>
    </row>
    <row r="576" ht="15">
      <c r="C576" s="41"/>
    </row>
    <row r="577" ht="15">
      <c r="C577" s="41"/>
    </row>
    <row r="578" ht="15">
      <c r="C578" s="41"/>
    </row>
    <row r="579" ht="15">
      <c r="C579" s="41"/>
    </row>
    <row r="580" ht="15">
      <c r="C580" s="41"/>
    </row>
    <row r="581" ht="15">
      <c r="C581" s="41"/>
    </row>
    <row r="582" ht="15">
      <c r="C582" s="41"/>
    </row>
    <row r="583" ht="15">
      <c r="C583" s="41"/>
    </row>
    <row r="584" ht="15">
      <c r="C584" s="41"/>
    </row>
    <row r="585" ht="15">
      <c r="C585" s="41"/>
    </row>
    <row r="586" ht="15">
      <c r="C586" s="41"/>
    </row>
    <row r="587" ht="15">
      <c r="C587" s="41"/>
    </row>
    <row r="588" ht="15">
      <c r="C588" s="41"/>
    </row>
    <row r="589" ht="15">
      <c r="C589" s="41"/>
    </row>
    <row r="590" ht="15">
      <c r="C590" s="41"/>
    </row>
    <row r="591" ht="15">
      <c r="C591" s="41"/>
    </row>
    <row r="592" ht="15">
      <c r="C592" s="41"/>
    </row>
    <row r="593" ht="15">
      <c r="C593" s="41"/>
    </row>
    <row r="594" ht="15">
      <c r="C594" s="41"/>
    </row>
    <row r="595" ht="15">
      <c r="C595" s="41"/>
    </row>
    <row r="596" ht="15">
      <c r="C596" s="41"/>
    </row>
    <row r="597" ht="15">
      <c r="C597" s="41"/>
    </row>
    <row r="598" ht="15">
      <c r="C598" s="41"/>
    </row>
    <row r="599" ht="15">
      <c r="C599" s="41"/>
    </row>
    <row r="600" ht="15">
      <c r="C600" s="41"/>
    </row>
    <row r="601" ht="15">
      <c r="C601" s="41"/>
    </row>
    <row r="602" ht="15">
      <c r="C602" s="41"/>
    </row>
    <row r="603" ht="15">
      <c r="C603" s="41"/>
    </row>
    <row r="604" ht="15">
      <c r="C604" s="41"/>
    </row>
    <row r="605" ht="15">
      <c r="C605" s="41"/>
    </row>
    <row r="606" ht="15">
      <c r="C606" s="41"/>
    </row>
    <row r="607" ht="15">
      <c r="C607" s="41"/>
    </row>
    <row r="608" ht="15">
      <c r="C608" s="41"/>
    </row>
    <row r="609" ht="15">
      <c r="C609" s="41"/>
    </row>
    <row r="610" ht="15">
      <c r="C610" s="41"/>
    </row>
    <row r="611" ht="15">
      <c r="C611" s="41"/>
    </row>
    <row r="612" ht="15">
      <c r="C612" s="41"/>
    </row>
    <row r="613" ht="15">
      <c r="C613" s="41"/>
    </row>
    <row r="614" ht="15">
      <c r="C614" s="41"/>
    </row>
    <row r="615" ht="15">
      <c r="C615" s="41"/>
    </row>
    <row r="616" ht="15">
      <c r="C616" s="41"/>
    </row>
    <row r="617" ht="15">
      <c r="C617" s="41"/>
    </row>
    <row r="618" ht="15">
      <c r="C618" s="41"/>
    </row>
    <row r="619" ht="15">
      <c r="C619" s="41"/>
    </row>
    <row r="620" ht="15">
      <c r="C620" s="41"/>
    </row>
    <row r="621" ht="15">
      <c r="C621" s="41"/>
    </row>
    <row r="622" ht="15">
      <c r="C622" s="41"/>
    </row>
    <row r="623" ht="15">
      <c r="C623" s="41"/>
    </row>
    <row r="624" ht="15">
      <c r="C624" s="41"/>
    </row>
    <row r="625" ht="15">
      <c r="C625" s="41"/>
    </row>
    <row r="626" ht="15">
      <c r="C626" s="41"/>
    </row>
    <row r="627" ht="15">
      <c r="C627" s="41"/>
    </row>
    <row r="628" ht="15">
      <c r="C628" s="41"/>
    </row>
    <row r="629" ht="15">
      <c r="C629" s="41"/>
    </row>
    <row r="630" ht="15">
      <c r="C630" s="41"/>
    </row>
    <row r="631" ht="15">
      <c r="C631" s="41"/>
    </row>
    <row r="632" ht="15">
      <c r="C632" s="41"/>
    </row>
    <row r="633" ht="15">
      <c r="C633" s="41"/>
    </row>
    <row r="634" ht="15">
      <c r="C634" s="41"/>
    </row>
    <row r="635" ht="15">
      <c r="C635" s="41"/>
    </row>
    <row r="636" ht="15">
      <c r="C636" s="41"/>
    </row>
    <row r="637" ht="15">
      <c r="C637" s="41"/>
    </row>
    <row r="638" ht="15">
      <c r="C638" s="41"/>
    </row>
    <row r="639" ht="15">
      <c r="C639" s="41"/>
    </row>
    <row r="640" ht="15">
      <c r="C640" s="41"/>
    </row>
    <row r="641" ht="15">
      <c r="C641" s="41"/>
    </row>
    <row r="642" ht="15">
      <c r="C642" s="41"/>
    </row>
    <row r="643" ht="15">
      <c r="C643" s="41"/>
    </row>
    <row r="644" ht="15">
      <c r="C644" s="41"/>
    </row>
    <row r="645" ht="15">
      <c r="C645" s="41"/>
    </row>
    <row r="646" ht="15">
      <c r="C646" s="41"/>
    </row>
    <row r="647" ht="15">
      <c r="C647" s="41"/>
    </row>
    <row r="648" ht="15">
      <c r="C648" s="41"/>
    </row>
    <row r="649" ht="15">
      <c r="C649" s="41"/>
    </row>
  </sheetData>
  <sheetProtection/>
  <mergeCells count="38">
    <mergeCell ref="A109:A110"/>
    <mergeCell ref="B109:B110"/>
    <mergeCell ref="B87:B93"/>
    <mergeCell ref="A47:A48"/>
    <mergeCell ref="B47:B48"/>
    <mergeCell ref="A50:A53"/>
    <mergeCell ref="B50:B53"/>
    <mergeCell ref="A62:A63"/>
    <mergeCell ref="B62:B63"/>
    <mergeCell ref="A87:A93"/>
    <mergeCell ref="A83:A85"/>
    <mergeCell ref="B83:B85"/>
    <mergeCell ref="A106:A107"/>
    <mergeCell ref="B106:B107"/>
    <mergeCell ref="A102:A104"/>
    <mergeCell ref="B102:B104"/>
    <mergeCell ref="A95:A100"/>
    <mergeCell ref="B95:B100"/>
    <mergeCell ref="A57:A58"/>
    <mergeCell ref="B57:B58"/>
    <mergeCell ref="A80:A81"/>
    <mergeCell ref="B80:B81"/>
    <mergeCell ref="A70:A76"/>
    <mergeCell ref="B70:B76"/>
    <mergeCell ref="A67:A68"/>
    <mergeCell ref="B67:B68"/>
    <mergeCell ref="A29:A31"/>
    <mergeCell ref="B29:B31"/>
    <mergeCell ref="A35:A40"/>
    <mergeCell ref="B35:B40"/>
    <mergeCell ref="A42:A45"/>
    <mergeCell ref="B42:B45"/>
    <mergeCell ref="A27:E27"/>
    <mergeCell ref="A3:E3"/>
    <mergeCell ref="A11:E11"/>
    <mergeCell ref="A22:E22"/>
    <mergeCell ref="A24:E24"/>
    <mergeCell ref="A1:E1"/>
  </mergeCells>
  <printOptions/>
  <pageMargins left="0.25" right="0.25" top="0.75" bottom="0.75" header="0.3" footer="0.3"/>
  <pageSetup fitToHeight="10" horizontalDpi="600" verticalDpi="600" orientation="portrait" scale="88" r:id="rId1"/>
  <headerFooter>
    <oddHeader>&amp;L
&amp;CAPPENDIX A
GSS11578D-MEAT</oddHeader>
  </headerFooter>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H381"/>
  <sheetViews>
    <sheetView zoomScaleSheetLayoutView="90" workbookViewId="0" topLeftCell="A1">
      <selection activeCell="E8" sqref="E8"/>
    </sheetView>
  </sheetViews>
  <sheetFormatPr defaultColWidth="9.140625" defaultRowHeight="15"/>
  <cols>
    <col min="1" max="1" width="6.57421875" style="62" customWidth="1"/>
    <col min="2" max="2" width="45.7109375" style="19" customWidth="1"/>
    <col min="3" max="4" width="10.8515625" style="21" customWidth="1"/>
    <col min="5" max="5" width="15.7109375" style="21" customWidth="1"/>
    <col min="6" max="7" width="10.8515625" style="21" customWidth="1"/>
    <col min="8" max="8" width="15.7109375" style="21" customWidth="1"/>
    <col min="9" max="16384" width="9.140625" style="21" customWidth="1"/>
  </cols>
  <sheetData>
    <row r="1" spans="1:8" ht="19.5">
      <c r="A1" s="118" t="s">
        <v>651</v>
      </c>
      <c r="B1" s="118"/>
      <c r="C1" s="118"/>
      <c r="D1" s="118"/>
      <c r="E1" s="118"/>
      <c r="F1" s="118"/>
      <c r="G1" s="118"/>
      <c r="H1" s="118"/>
    </row>
    <row r="2" spans="1:8" ht="19.5">
      <c r="A2" s="82"/>
      <c r="B2" s="82"/>
      <c r="C2" s="82"/>
      <c r="D2" s="82"/>
      <c r="E2" s="82"/>
      <c r="F2" s="82"/>
      <c r="G2" s="82"/>
      <c r="H2" s="82"/>
    </row>
    <row r="3" spans="1:6" ht="15">
      <c r="A3" s="149" t="s">
        <v>652</v>
      </c>
      <c r="B3" s="149"/>
      <c r="C3" s="150">
        <f>'Vendor Information'!B4</f>
        <v>0</v>
      </c>
      <c r="D3" s="151"/>
      <c r="E3" s="151"/>
      <c r="F3" s="151"/>
    </row>
    <row r="5" spans="1:8" s="2" customFormat="1" ht="30">
      <c r="A5" s="42" t="s">
        <v>470</v>
      </c>
      <c r="B5" s="32" t="s">
        <v>5</v>
      </c>
      <c r="C5" s="42" t="s">
        <v>6</v>
      </c>
      <c r="D5" s="42" t="s">
        <v>7</v>
      </c>
      <c r="E5" s="42" t="s">
        <v>8</v>
      </c>
      <c r="F5" s="42" t="s">
        <v>9</v>
      </c>
      <c r="G5" s="42" t="s">
        <v>10</v>
      </c>
      <c r="H5" s="43" t="s">
        <v>122</v>
      </c>
    </row>
    <row r="6" spans="1:8" ht="89.25">
      <c r="A6" s="63">
        <v>1</v>
      </c>
      <c r="B6" s="64" t="s">
        <v>594</v>
      </c>
      <c r="C6" s="11" t="s">
        <v>462</v>
      </c>
      <c r="D6" s="11"/>
      <c r="E6" s="11"/>
      <c r="F6" s="11"/>
      <c r="G6" s="11"/>
      <c r="H6" s="11"/>
    </row>
    <row r="7" spans="1:8" ht="121.5" customHeight="1">
      <c r="A7" s="63">
        <v>2</v>
      </c>
      <c r="B7" s="64" t="s">
        <v>595</v>
      </c>
      <c r="C7" s="11" t="s">
        <v>149</v>
      </c>
      <c r="D7" s="11"/>
      <c r="E7" s="11"/>
      <c r="F7" s="11"/>
      <c r="G7" s="11"/>
      <c r="H7" s="11"/>
    </row>
    <row r="8" spans="1:8" ht="120.75" customHeight="1">
      <c r="A8" s="63">
        <v>3</v>
      </c>
      <c r="B8" s="64" t="s">
        <v>575</v>
      </c>
      <c r="C8" s="11" t="s">
        <v>150</v>
      </c>
      <c r="D8" s="11"/>
      <c r="E8" s="11"/>
      <c r="F8" s="11"/>
      <c r="G8" s="11"/>
      <c r="H8" s="11"/>
    </row>
    <row r="9" spans="1:8" ht="135" customHeight="1">
      <c r="A9" s="63">
        <v>4</v>
      </c>
      <c r="B9" s="64" t="s">
        <v>596</v>
      </c>
      <c r="C9" s="11" t="s">
        <v>148</v>
      </c>
      <c r="D9" s="11"/>
      <c r="E9" s="11"/>
      <c r="F9" s="11"/>
      <c r="G9" s="11"/>
      <c r="H9" s="11"/>
    </row>
    <row r="10" spans="1:8" ht="102">
      <c r="A10" s="63" t="s">
        <v>576</v>
      </c>
      <c r="B10" s="65" t="s">
        <v>597</v>
      </c>
      <c r="C10" s="11" t="s">
        <v>151</v>
      </c>
      <c r="D10" s="11"/>
      <c r="E10" s="11"/>
      <c r="F10" s="11"/>
      <c r="G10" s="11"/>
      <c r="H10" s="11"/>
    </row>
    <row r="11" spans="1:8" ht="264.75" customHeight="1">
      <c r="A11" s="63" t="s">
        <v>577</v>
      </c>
      <c r="B11" s="64" t="s">
        <v>598</v>
      </c>
      <c r="C11" s="11" t="s">
        <v>148</v>
      </c>
      <c r="D11" s="11"/>
      <c r="E11" s="11"/>
      <c r="F11" s="11"/>
      <c r="G11" s="11"/>
      <c r="H11" s="11"/>
    </row>
    <row r="12" spans="1:8" ht="102">
      <c r="A12" s="63" t="s">
        <v>578</v>
      </c>
      <c r="B12" s="64" t="s">
        <v>599</v>
      </c>
      <c r="C12" s="11" t="s">
        <v>149</v>
      </c>
      <c r="D12" s="11"/>
      <c r="E12" s="11"/>
      <c r="F12" s="11"/>
      <c r="G12" s="11"/>
      <c r="H12" s="11"/>
    </row>
    <row r="13" spans="1:8" ht="102">
      <c r="A13" s="63" t="s">
        <v>579</v>
      </c>
      <c r="B13" s="64" t="s">
        <v>600</v>
      </c>
      <c r="C13" s="11" t="s">
        <v>463</v>
      </c>
      <c r="D13" s="11"/>
      <c r="E13" s="11"/>
      <c r="F13" s="11"/>
      <c r="G13" s="11"/>
      <c r="H13" s="11"/>
    </row>
    <row r="14" spans="1:8" ht="136.5" customHeight="1">
      <c r="A14" s="63" t="s">
        <v>580</v>
      </c>
      <c r="B14" s="64" t="s">
        <v>601</v>
      </c>
      <c r="C14" s="11" t="s">
        <v>152</v>
      </c>
      <c r="D14" s="11"/>
      <c r="E14" s="11"/>
      <c r="F14" s="11"/>
      <c r="G14" s="11"/>
      <c r="H14" s="11"/>
    </row>
    <row r="15" spans="1:8" ht="75" customHeight="1">
      <c r="A15" s="63" t="s">
        <v>581</v>
      </c>
      <c r="B15" s="64" t="s">
        <v>602</v>
      </c>
      <c r="C15" s="11" t="s">
        <v>151</v>
      </c>
      <c r="D15" s="11"/>
      <c r="E15" s="11"/>
      <c r="F15" s="11"/>
      <c r="G15" s="11"/>
      <c r="H15" s="11"/>
    </row>
    <row r="16" spans="1:8" ht="216.75">
      <c r="A16" s="63" t="s">
        <v>582</v>
      </c>
      <c r="B16" s="66" t="s">
        <v>603</v>
      </c>
      <c r="C16" s="11" t="s">
        <v>153</v>
      </c>
      <c r="D16" s="11"/>
      <c r="E16" s="11"/>
      <c r="F16" s="11"/>
      <c r="G16" s="11"/>
      <c r="H16" s="11"/>
    </row>
    <row r="17" spans="1:8" ht="120" customHeight="1">
      <c r="A17" s="63" t="s">
        <v>583</v>
      </c>
      <c r="B17" s="64" t="s">
        <v>604</v>
      </c>
      <c r="C17" s="11" t="s">
        <v>150</v>
      </c>
      <c r="D17" s="11"/>
      <c r="E17" s="11"/>
      <c r="F17" s="11"/>
      <c r="G17" s="11"/>
      <c r="H17" s="11"/>
    </row>
    <row r="18" spans="1:8" ht="120.75" customHeight="1">
      <c r="A18" s="63" t="s">
        <v>584</v>
      </c>
      <c r="B18" s="64" t="s">
        <v>605</v>
      </c>
      <c r="C18" s="11" t="s">
        <v>154</v>
      </c>
      <c r="D18" s="11"/>
      <c r="E18" s="11"/>
      <c r="F18" s="11"/>
      <c r="G18" s="11"/>
      <c r="H18" s="11"/>
    </row>
    <row r="19" spans="1:8" ht="89.25">
      <c r="A19" s="63" t="s">
        <v>585</v>
      </c>
      <c r="B19" s="64" t="s">
        <v>606</v>
      </c>
      <c r="C19" s="11" t="s">
        <v>150</v>
      </c>
      <c r="D19" s="11"/>
      <c r="E19" s="11"/>
      <c r="F19" s="11"/>
      <c r="G19" s="11"/>
      <c r="H19" s="11"/>
    </row>
    <row r="20" spans="1:8" ht="51">
      <c r="A20" s="63" t="s">
        <v>586</v>
      </c>
      <c r="B20" s="64" t="s">
        <v>607</v>
      </c>
      <c r="C20" s="39" t="s">
        <v>155</v>
      </c>
      <c r="D20" s="11"/>
      <c r="E20" s="11"/>
      <c r="F20" s="11"/>
      <c r="G20" s="11"/>
      <c r="H20" s="11"/>
    </row>
    <row r="21" spans="1:8" ht="63" customHeight="1">
      <c r="A21" s="63" t="s">
        <v>587</v>
      </c>
      <c r="B21" s="64" t="s">
        <v>608</v>
      </c>
      <c r="C21" s="11" t="s">
        <v>156</v>
      </c>
      <c r="D21" s="11"/>
      <c r="E21" s="11"/>
      <c r="F21" s="11"/>
      <c r="G21" s="11"/>
      <c r="H21" s="11"/>
    </row>
    <row r="22" spans="1:8" ht="167.25" customHeight="1">
      <c r="A22" s="63" t="s">
        <v>588</v>
      </c>
      <c r="B22" s="64" t="s">
        <v>609</v>
      </c>
      <c r="C22" s="11" t="s">
        <v>157</v>
      </c>
      <c r="D22" s="11"/>
      <c r="E22" s="11"/>
      <c r="F22" s="11"/>
      <c r="G22" s="11"/>
      <c r="H22" s="11"/>
    </row>
    <row r="23" spans="1:8" ht="151.5" customHeight="1">
      <c r="A23" s="63" t="s">
        <v>589</v>
      </c>
      <c r="B23" s="64" t="s">
        <v>610</v>
      </c>
      <c r="C23" s="11" t="s">
        <v>154</v>
      </c>
      <c r="D23" s="11"/>
      <c r="E23" s="11"/>
      <c r="F23" s="11"/>
      <c r="G23" s="11"/>
      <c r="H23" s="11"/>
    </row>
    <row r="24" spans="1:8" ht="107.25" customHeight="1">
      <c r="A24" s="63" t="s">
        <v>590</v>
      </c>
      <c r="B24" s="64" t="s">
        <v>611</v>
      </c>
      <c r="C24" s="11" t="s">
        <v>154</v>
      </c>
      <c r="D24" s="11"/>
      <c r="E24" s="11"/>
      <c r="F24" s="11"/>
      <c r="G24" s="11"/>
      <c r="H24" s="11"/>
    </row>
    <row r="25" spans="1:8" ht="152.25" customHeight="1">
      <c r="A25" s="63" t="s">
        <v>591</v>
      </c>
      <c r="B25" s="64" t="s">
        <v>612</v>
      </c>
      <c r="C25" s="11" t="s">
        <v>158</v>
      </c>
      <c r="D25" s="11"/>
      <c r="E25" s="11"/>
      <c r="F25" s="11"/>
      <c r="G25" s="11"/>
      <c r="H25" s="11"/>
    </row>
    <row r="26" spans="1:8" ht="63.75">
      <c r="A26" s="63" t="s">
        <v>592</v>
      </c>
      <c r="B26" s="64" t="s">
        <v>613</v>
      </c>
      <c r="C26" s="11" t="s">
        <v>464</v>
      </c>
      <c r="D26" s="11"/>
      <c r="E26" s="11"/>
      <c r="F26" s="11"/>
      <c r="G26" s="11"/>
      <c r="H26" s="11"/>
    </row>
    <row r="27" spans="1:8" ht="77.25" customHeight="1">
      <c r="A27" s="68" t="s">
        <v>593</v>
      </c>
      <c r="B27" s="28" t="s">
        <v>614</v>
      </c>
      <c r="C27" s="11" t="s">
        <v>463</v>
      </c>
      <c r="D27" s="11"/>
      <c r="E27" s="11"/>
      <c r="F27" s="11"/>
      <c r="G27" s="11"/>
      <c r="H27" s="11"/>
    </row>
    <row r="28" spans="1:2" ht="15">
      <c r="A28" s="69"/>
      <c r="B28" s="20"/>
    </row>
    <row r="29" spans="1:2" ht="15">
      <c r="A29" s="69"/>
      <c r="B29" s="20"/>
    </row>
    <row r="30" spans="1:2" ht="15">
      <c r="A30" s="69"/>
      <c r="B30" s="20"/>
    </row>
    <row r="31" spans="1:2" ht="15">
      <c r="A31" s="69"/>
      <c r="B31" s="20"/>
    </row>
    <row r="32" spans="1:2" ht="15">
      <c r="A32" s="69"/>
      <c r="B32" s="20"/>
    </row>
    <row r="33" spans="1:2" ht="15">
      <c r="A33" s="69"/>
      <c r="B33" s="20"/>
    </row>
    <row r="34" spans="1:2" ht="15">
      <c r="A34" s="69"/>
      <c r="B34" s="20"/>
    </row>
    <row r="35" spans="1:2" ht="15">
      <c r="A35" s="69"/>
      <c r="B35" s="20"/>
    </row>
    <row r="36" spans="1:2" ht="15">
      <c r="A36" s="69"/>
      <c r="B36" s="20"/>
    </row>
    <row r="37" spans="1:2" ht="15">
      <c r="A37" s="69"/>
      <c r="B37" s="20"/>
    </row>
    <row r="38" spans="1:2" ht="15">
      <c r="A38" s="69"/>
      <c r="B38" s="20"/>
    </row>
    <row r="39" spans="1:2" ht="15">
      <c r="A39" s="69"/>
      <c r="B39" s="20"/>
    </row>
    <row r="40" spans="1:2" ht="15">
      <c r="A40" s="69"/>
      <c r="B40" s="20"/>
    </row>
    <row r="41" spans="1:2" ht="15">
      <c r="A41" s="69"/>
      <c r="B41" s="20"/>
    </row>
    <row r="42" spans="1:2" ht="15">
      <c r="A42" s="69"/>
      <c r="B42" s="20"/>
    </row>
    <row r="43" spans="1:2" ht="15">
      <c r="A43" s="69"/>
      <c r="B43" s="20"/>
    </row>
    <row r="44" spans="1:2" ht="15">
      <c r="A44" s="69"/>
      <c r="B44" s="20"/>
    </row>
    <row r="45" spans="1:2" ht="15">
      <c r="A45" s="69"/>
      <c r="B45" s="20"/>
    </row>
    <row r="46" spans="1:2" ht="15">
      <c r="A46" s="69"/>
      <c r="B46" s="20"/>
    </row>
    <row r="47" spans="1:2" ht="15">
      <c r="A47" s="69"/>
      <c r="B47" s="20"/>
    </row>
    <row r="48" spans="1:2" ht="15">
      <c r="A48" s="69"/>
      <c r="B48" s="20"/>
    </row>
    <row r="49" spans="1:2" ht="15">
      <c r="A49" s="69"/>
      <c r="B49" s="20"/>
    </row>
    <row r="50" spans="1:2" ht="15">
      <c r="A50" s="69"/>
      <c r="B50" s="20"/>
    </row>
    <row r="51" spans="1:2" ht="15">
      <c r="A51" s="69"/>
      <c r="B51" s="20"/>
    </row>
    <row r="52" spans="1:2" ht="15">
      <c r="A52" s="69"/>
      <c r="B52" s="20"/>
    </row>
    <row r="53" spans="1:2" ht="15">
      <c r="A53" s="69"/>
      <c r="B53" s="20"/>
    </row>
    <row r="54" spans="1:2" ht="15">
      <c r="A54" s="69"/>
      <c r="B54" s="20"/>
    </row>
    <row r="55" ht="15">
      <c r="B55" s="20"/>
    </row>
    <row r="56" ht="15">
      <c r="B56" s="20"/>
    </row>
    <row r="57" ht="15">
      <c r="B57" s="20"/>
    </row>
    <row r="58" ht="15">
      <c r="B58" s="20"/>
    </row>
    <row r="59" ht="15">
      <c r="B59" s="20"/>
    </row>
    <row r="60" ht="15">
      <c r="B60" s="20"/>
    </row>
    <row r="61" ht="15">
      <c r="B61" s="20"/>
    </row>
    <row r="62" ht="15">
      <c r="B62" s="20"/>
    </row>
    <row r="63" ht="15">
      <c r="B63" s="20"/>
    </row>
    <row r="64" ht="15">
      <c r="B64" s="20"/>
    </row>
    <row r="65" ht="15">
      <c r="B65" s="20"/>
    </row>
    <row r="66" ht="15">
      <c r="B66" s="20"/>
    </row>
    <row r="67" ht="15">
      <c r="B67" s="20"/>
    </row>
    <row r="68" ht="15">
      <c r="B68" s="20"/>
    </row>
    <row r="69" ht="15">
      <c r="B69" s="20"/>
    </row>
    <row r="70" ht="15">
      <c r="B70" s="20"/>
    </row>
    <row r="71" ht="15">
      <c r="B71" s="20"/>
    </row>
    <row r="72" ht="15">
      <c r="B72" s="20"/>
    </row>
    <row r="73" ht="15">
      <c r="B73" s="20"/>
    </row>
    <row r="74" ht="15">
      <c r="B74" s="20"/>
    </row>
    <row r="75" ht="15">
      <c r="B75" s="20"/>
    </row>
    <row r="76" ht="15">
      <c r="B76" s="20"/>
    </row>
    <row r="77" ht="15">
      <c r="B77" s="20"/>
    </row>
    <row r="78" ht="15">
      <c r="B78" s="20"/>
    </row>
    <row r="79" ht="15">
      <c r="B79" s="20"/>
    </row>
    <row r="80" ht="15">
      <c r="B80" s="20"/>
    </row>
    <row r="81" ht="15">
      <c r="B81" s="20"/>
    </row>
    <row r="82" ht="15">
      <c r="B82" s="20"/>
    </row>
    <row r="83" ht="15">
      <c r="B83" s="20"/>
    </row>
    <row r="84" ht="15">
      <c r="B84" s="20"/>
    </row>
    <row r="85" ht="15">
      <c r="B85" s="20"/>
    </row>
    <row r="86" ht="15">
      <c r="B86" s="20"/>
    </row>
    <row r="87" ht="15">
      <c r="B87" s="20"/>
    </row>
    <row r="88" ht="15">
      <c r="B88" s="20"/>
    </row>
    <row r="89" ht="15">
      <c r="B89" s="20"/>
    </row>
    <row r="90" ht="15">
      <c r="B90" s="20"/>
    </row>
    <row r="91" ht="15">
      <c r="B91" s="20"/>
    </row>
    <row r="92" ht="15">
      <c r="B92" s="20"/>
    </row>
    <row r="93" ht="15">
      <c r="B93" s="20"/>
    </row>
    <row r="94" ht="15">
      <c r="B94" s="20"/>
    </row>
    <row r="95" ht="15">
      <c r="B95" s="20"/>
    </row>
    <row r="96" ht="15">
      <c r="B96" s="20"/>
    </row>
    <row r="97" ht="15">
      <c r="B97" s="20"/>
    </row>
    <row r="98" ht="15">
      <c r="B98" s="20"/>
    </row>
    <row r="99" ht="15">
      <c r="B99" s="20"/>
    </row>
    <row r="100" ht="15">
      <c r="B100" s="20"/>
    </row>
    <row r="101" ht="15">
      <c r="B101" s="20"/>
    </row>
    <row r="102" ht="15">
      <c r="B102" s="20"/>
    </row>
    <row r="103" ht="15">
      <c r="B103" s="20"/>
    </row>
    <row r="104" ht="15">
      <c r="B104" s="20"/>
    </row>
    <row r="105" ht="15">
      <c r="B105" s="20"/>
    </row>
    <row r="106" ht="15">
      <c r="B106" s="20"/>
    </row>
    <row r="107" ht="15">
      <c r="B107" s="20"/>
    </row>
    <row r="108" ht="15">
      <c r="B108" s="20"/>
    </row>
    <row r="109" ht="15">
      <c r="B109" s="20"/>
    </row>
    <row r="110" ht="15">
      <c r="B110" s="20"/>
    </row>
    <row r="111" ht="15">
      <c r="B111" s="20"/>
    </row>
    <row r="112" ht="15">
      <c r="B112" s="20"/>
    </row>
    <row r="113" ht="15">
      <c r="B113" s="20"/>
    </row>
    <row r="114" ht="15">
      <c r="B114" s="20"/>
    </row>
    <row r="115" ht="15">
      <c r="B115" s="20"/>
    </row>
    <row r="116" ht="15">
      <c r="B116" s="20"/>
    </row>
    <row r="117" ht="15">
      <c r="B117" s="20"/>
    </row>
    <row r="118" ht="15">
      <c r="B118" s="20"/>
    </row>
    <row r="119" ht="15">
      <c r="B119" s="20"/>
    </row>
    <row r="120" ht="15">
      <c r="B120" s="20"/>
    </row>
    <row r="121" ht="15">
      <c r="B121" s="20"/>
    </row>
    <row r="122" ht="15">
      <c r="B122" s="20"/>
    </row>
    <row r="123" ht="15">
      <c r="B123" s="20"/>
    </row>
    <row r="124" ht="15">
      <c r="B124" s="20"/>
    </row>
    <row r="125" ht="15">
      <c r="B125" s="20"/>
    </row>
    <row r="126" ht="15">
      <c r="B126" s="20"/>
    </row>
    <row r="127" ht="15">
      <c r="B127" s="20"/>
    </row>
    <row r="128" ht="15">
      <c r="B128" s="20"/>
    </row>
    <row r="129" ht="15">
      <c r="B129" s="20"/>
    </row>
    <row r="130" ht="15">
      <c r="B130" s="20"/>
    </row>
    <row r="131" ht="15">
      <c r="B131" s="20"/>
    </row>
    <row r="132" ht="15">
      <c r="B132" s="20"/>
    </row>
    <row r="133" ht="15">
      <c r="B133" s="20"/>
    </row>
    <row r="134" ht="15">
      <c r="B134" s="20"/>
    </row>
    <row r="135" ht="15">
      <c r="B135" s="20"/>
    </row>
    <row r="136" ht="15">
      <c r="B136" s="20"/>
    </row>
    <row r="137" ht="15">
      <c r="B137" s="20"/>
    </row>
    <row r="138" ht="15">
      <c r="B138" s="20"/>
    </row>
    <row r="139" ht="15">
      <c r="B139" s="20"/>
    </row>
    <row r="140" ht="15">
      <c r="B140" s="20"/>
    </row>
    <row r="141" ht="15">
      <c r="B141" s="20"/>
    </row>
    <row r="142" ht="15">
      <c r="B142" s="20"/>
    </row>
    <row r="143" ht="15">
      <c r="B143" s="20"/>
    </row>
    <row r="144" ht="15">
      <c r="B144" s="20"/>
    </row>
    <row r="145" ht="15">
      <c r="B145" s="20"/>
    </row>
    <row r="146" ht="15">
      <c r="B146" s="20"/>
    </row>
    <row r="147" ht="15">
      <c r="B147" s="20"/>
    </row>
    <row r="148" ht="15">
      <c r="B148" s="20"/>
    </row>
    <row r="149" ht="15">
      <c r="B149" s="20"/>
    </row>
    <row r="150" ht="15">
      <c r="B150" s="20"/>
    </row>
    <row r="151" ht="15">
      <c r="B151" s="20"/>
    </row>
    <row r="152" ht="15">
      <c r="B152" s="20"/>
    </row>
    <row r="153" ht="15">
      <c r="B153" s="20"/>
    </row>
    <row r="154" ht="15">
      <c r="B154" s="20"/>
    </row>
    <row r="155" ht="15">
      <c r="B155" s="20"/>
    </row>
    <row r="156" ht="15">
      <c r="B156" s="20"/>
    </row>
    <row r="157" ht="15">
      <c r="B157" s="20"/>
    </row>
    <row r="158" ht="15">
      <c r="B158" s="20"/>
    </row>
    <row r="159" ht="15">
      <c r="B159" s="20"/>
    </row>
    <row r="160" ht="15">
      <c r="B160" s="20"/>
    </row>
    <row r="161" ht="15">
      <c r="B161" s="20"/>
    </row>
    <row r="162" ht="15">
      <c r="B162" s="20"/>
    </row>
    <row r="163" ht="15">
      <c r="B163" s="20"/>
    </row>
    <row r="164" ht="15">
      <c r="B164" s="20"/>
    </row>
    <row r="165" ht="15">
      <c r="B165" s="20"/>
    </row>
    <row r="166" ht="15">
      <c r="B166" s="20"/>
    </row>
    <row r="167" ht="15">
      <c r="B167" s="20"/>
    </row>
    <row r="168" ht="15">
      <c r="B168" s="20"/>
    </row>
    <row r="169" ht="15">
      <c r="B169" s="20"/>
    </row>
    <row r="170" ht="15">
      <c r="B170" s="20"/>
    </row>
    <row r="171" ht="15">
      <c r="B171" s="20"/>
    </row>
    <row r="172" ht="15">
      <c r="B172" s="20"/>
    </row>
    <row r="173" ht="15">
      <c r="B173" s="20"/>
    </row>
    <row r="174" ht="15">
      <c r="B174" s="20"/>
    </row>
    <row r="175" ht="15">
      <c r="B175" s="20"/>
    </row>
    <row r="176" ht="15">
      <c r="B176" s="20"/>
    </row>
    <row r="177" ht="15">
      <c r="B177" s="20"/>
    </row>
    <row r="178" ht="15">
      <c r="B178" s="20"/>
    </row>
    <row r="179" ht="15">
      <c r="B179" s="20"/>
    </row>
    <row r="180" ht="15">
      <c r="B180" s="20"/>
    </row>
    <row r="181" ht="15">
      <c r="B181" s="20"/>
    </row>
    <row r="182" ht="15">
      <c r="B182" s="20"/>
    </row>
    <row r="183" ht="15">
      <c r="B183" s="20"/>
    </row>
    <row r="184" ht="15">
      <c r="B184" s="20"/>
    </row>
    <row r="185" ht="15">
      <c r="B185" s="20"/>
    </row>
    <row r="186" ht="15">
      <c r="B186" s="20"/>
    </row>
    <row r="187" ht="15">
      <c r="B187" s="20"/>
    </row>
    <row r="188" ht="15">
      <c r="B188" s="20"/>
    </row>
    <row r="189" ht="15">
      <c r="B189" s="20"/>
    </row>
    <row r="190" ht="15">
      <c r="B190" s="20"/>
    </row>
    <row r="191" ht="15">
      <c r="B191" s="20"/>
    </row>
    <row r="192" ht="15">
      <c r="B192" s="20"/>
    </row>
    <row r="193" ht="15">
      <c r="B193" s="20"/>
    </row>
    <row r="194" ht="15">
      <c r="B194" s="20"/>
    </row>
    <row r="195" ht="15">
      <c r="B195" s="20"/>
    </row>
    <row r="196" ht="15">
      <c r="B196" s="20"/>
    </row>
    <row r="197" ht="15">
      <c r="B197" s="20"/>
    </row>
    <row r="198" ht="15">
      <c r="B198" s="20"/>
    </row>
    <row r="199" ht="15">
      <c r="B199" s="20"/>
    </row>
    <row r="200" ht="15">
      <c r="B200" s="20"/>
    </row>
    <row r="201" ht="15">
      <c r="B201" s="20"/>
    </row>
    <row r="202" ht="15">
      <c r="B202" s="20"/>
    </row>
    <row r="203" ht="15">
      <c r="B203" s="20"/>
    </row>
    <row r="204" ht="15">
      <c r="B204" s="20"/>
    </row>
    <row r="205" ht="15">
      <c r="B205" s="20"/>
    </row>
    <row r="206" ht="15">
      <c r="B206" s="20"/>
    </row>
    <row r="207" ht="15">
      <c r="B207" s="20"/>
    </row>
    <row r="208" ht="15">
      <c r="B208" s="20"/>
    </row>
    <row r="209" ht="15">
      <c r="B209" s="20"/>
    </row>
    <row r="210" ht="15">
      <c r="B210" s="20"/>
    </row>
    <row r="211" ht="15">
      <c r="B211" s="20"/>
    </row>
    <row r="212" ht="15">
      <c r="B212" s="20"/>
    </row>
    <row r="213" ht="15">
      <c r="B213" s="20"/>
    </row>
    <row r="214" ht="15">
      <c r="B214" s="20"/>
    </row>
    <row r="215" ht="15">
      <c r="B215" s="20"/>
    </row>
    <row r="216" ht="15">
      <c r="B216" s="20"/>
    </row>
    <row r="217" ht="15">
      <c r="B217" s="20"/>
    </row>
    <row r="218" ht="15">
      <c r="B218" s="20"/>
    </row>
    <row r="219" ht="15">
      <c r="B219" s="20"/>
    </row>
    <row r="220" ht="15">
      <c r="B220" s="20"/>
    </row>
    <row r="221" ht="15">
      <c r="B221" s="20"/>
    </row>
    <row r="222" ht="15">
      <c r="B222" s="20"/>
    </row>
    <row r="223" ht="15">
      <c r="B223" s="20"/>
    </row>
    <row r="224" ht="15">
      <c r="B224" s="20"/>
    </row>
    <row r="225" ht="15">
      <c r="B225" s="20"/>
    </row>
    <row r="226" ht="15">
      <c r="B226" s="20"/>
    </row>
    <row r="227" ht="15">
      <c r="B227" s="20"/>
    </row>
    <row r="228" ht="15">
      <c r="B228" s="20"/>
    </row>
    <row r="229" ht="15">
      <c r="B229" s="20"/>
    </row>
    <row r="230" ht="15">
      <c r="B230" s="20"/>
    </row>
    <row r="231" ht="15">
      <c r="B231" s="20"/>
    </row>
    <row r="232" ht="15">
      <c r="B232" s="20"/>
    </row>
    <row r="233" ht="15">
      <c r="B233" s="20"/>
    </row>
    <row r="234" ht="15">
      <c r="B234" s="20"/>
    </row>
    <row r="235" ht="15">
      <c r="B235" s="20"/>
    </row>
    <row r="236" ht="15">
      <c r="B236" s="20"/>
    </row>
    <row r="237" ht="15">
      <c r="B237" s="20"/>
    </row>
    <row r="238" ht="15">
      <c r="B238" s="20"/>
    </row>
    <row r="239" ht="15">
      <c r="B239" s="20"/>
    </row>
    <row r="240" ht="15">
      <c r="B240" s="20"/>
    </row>
    <row r="241" ht="15">
      <c r="B241" s="20"/>
    </row>
    <row r="242" ht="15">
      <c r="B242" s="20"/>
    </row>
    <row r="243" ht="15">
      <c r="B243" s="20"/>
    </row>
    <row r="244" ht="15">
      <c r="B244" s="20"/>
    </row>
    <row r="245" ht="15">
      <c r="B245" s="20"/>
    </row>
    <row r="246" ht="15">
      <c r="B246" s="20"/>
    </row>
    <row r="247" ht="15">
      <c r="B247" s="20"/>
    </row>
    <row r="248" ht="15">
      <c r="B248" s="20"/>
    </row>
    <row r="249" ht="15">
      <c r="B249" s="20"/>
    </row>
    <row r="250" ht="15">
      <c r="B250" s="20"/>
    </row>
    <row r="251" ht="15">
      <c r="B251" s="20"/>
    </row>
    <row r="252" ht="15">
      <c r="B252" s="20"/>
    </row>
    <row r="253" ht="15">
      <c r="B253" s="20"/>
    </row>
    <row r="254" ht="15">
      <c r="B254" s="20"/>
    </row>
    <row r="255" ht="15">
      <c r="B255" s="20"/>
    </row>
    <row r="256" ht="15">
      <c r="B256" s="20"/>
    </row>
    <row r="257" ht="15">
      <c r="B257" s="20"/>
    </row>
    <row r="258" ht="15">
      <c r="B258" s="20"/>
    </row>
    <row r="259" ht="15">
      <c r="B259" s="20"/>
    </row>
    <row r="260" ht="15">
      <c r="B260" s="20"/>
    </row>
    <row r="261" ht="15">
      <c r="B261" s="20"/>
    </row>
    <row r="262" ht="15">
      <c r="B262" s="20"/>
    </row>
    <row r="263" ht="15">
      <c r="B263" s="20"/>
    </row>
    <row r="264" ht="15">
      <c r="B264" s="20"/>
    </row>
    <row r="265" ht="15">
      <c r="B265" s="20"/>
    </row>
    <row r="266" ht="15">
      <c r="B266" s="20"/>
    </row>
    <row r="267" ht="15">
      <c r="B267" s="20"/>
    </row>
    <row r="268" ht="15">
      <c r="B268" s="20"/>
    </row>
    <row r="269" ht="15">
      <c r="B269" s="20"/>
    </row>
    <row r="270" ht="15">
      <c r="B270" s="20"/>
    </row>
    <row r="271" ht="15">
      <c r="B271" s="20"/>
    </row>
    <row r="272" ht="15">
      <c r="B272" s="20"/>
    </row>
    <row r="273" ht="15">
      <c r="B273" s="20"/>
    </row>
    <row r="274" ht="15">
      <c r="B274" s="20"/>
    </row>
    <row r="275" ht="15">
      <c r="B275" s="20"/>
    </row>
    <row r="276" ht="15">
      <c r="B276" s="20"/>
    </row>
    <row r="277" ht="15">
      <c r="B277" s="20"/>
    </row>
    <row r="278" ht="15">
      <c r="B278" s="20"/>
    </row>
    <row r="279" ht="15">
      <c r="B279" s="20"/>
    </row>
    <row r="280" ht="15">
      <c r="B280" s="20"/>
    </row>
    <row r="281" ht="15">
      <c r="B281" s="20"/>
    </row>
    <row r="282" ht="15">
      <c r="B282" s="20"/>
    </row>
    <row r="283" ht="15">
      <c r="B283" s="20"/>
    </row>
    <row r="284" ht="15">
      <c r="B284" s="20"/>
    </row>
    <row r="285" ht="15">
      <c r="B285" s="20"/>
    </row>
    <row r="286" ht="15">
      <c r="B286" s="20"/>
    </row>
    <row r="287" ht="15">
      <c r="B287" s="20"/>
    </row>
    <row r="288" ht="15">
      <c r="B288" s="20"/>
    </row>
    <row r="289" ht="15">
      <c r="B289" s="20"/>
    </row>
    <row r="290" ht="15">
      <c r="B290" s="20"/>
    </row>
    <row r="291" ht="15">
      <c r="B291" s="20"/>
    </row>
    <row r="292" ht="15">
      <c r="B292" s="20"/>
    </row>
    <row r="293" ht="15">
      <c r="B293" s="20"/>
    </row>
    <row r="294" ht="15">
      <c r="B294" s="20"/>
    </row>
    <row r="295" ht="15">
      <c r="B295" s="20"/>
    </row>
    <row r="296" ht="15">
      <c r="B296" s="20"/>
    </row>
    <row r="297" ht="15">
      <c r="B297" s="20"/>
    </row>
    <row r="298" ht="15">
      <c r="B298" s="20"/>
    </row>
    <row r="299" ht="15">
      <c r="B299" s="20"/>
    </row>
    <row r="300" ht="15">
      <c r="B300" s="20"/>
    </row>
    <row r="301" ht="15">
      <c r="B301" s="20"/>
    </row>
    <row r="302" ht="15">
      <c r="B302" s="20"/>
    </row>
    <row r="303" ht="15">
      <c r="B303" s="20"/>
    </row>
    <row r="304" ht="15">
      <c r="B304" s="20"/>
    </row>
    <row r="305" ht="15">
      <c r="B305" s="20"/>
    </row>
    <row r="306" ht="15">
      <c r="B306" s="20"/>
    </row>
    <row r="307" ht="15">
      <c r="B307" s="20"/>
    </row>
    <row r="308" ht="15">
      <c r="B308" s="20"/>
    </row>
    <row r="309" ht="15">
      <c r="B309" s="20"/>
    </row>
    <row r="310" ht="15">
      <c r="B310" s="20"/>
    </row>
    <row r="311" ht="15">
      <c r="B311" s="20"/>
    </row>
    <row r="312" ht="15">
      <c r="B312" s="20"/>
    </row>
    <row r="313" ht="15">
      <c r="B313" s="20"/>
    </row>
    <row r="314" ht="15">
      <c r="B314" s="20"/>
    </row>
    <row r="315" ht="15">
      <c r="B315" s="20"/>
    </row>
    <row r="316" ht="15">
      <c r="B316" s="20"/>
    </row>
    <row r="317" ht="15">
      <c r="B317" s="20"/>
    </row>
    <row r="318" ht="15">
      <c r="B318" s="20"/>
    </row>
    <row r="319" ht="15">
      <c r="B319" s="20"/>
    </row>
    <row r="320" ht="15">
      <c r="B320" s="20"/>
    </row>
    <row r="321" ht="15">
      <c r="B321" s="20"/>
    </row>
    <row r="322" ht="15">
      <c r="B322" s="20"/>
    </row>
    <row r="323" ht="15">
      <c r="B323" s="20"/>
    </row>
    <row r="324" ht="15">
      <c r="B324" s="20"/>
    </row>
    <row r="325" ht="15">
      <c r="B325" s="20"/>
    </row>
    <row r="326" ht="15">
      <c r="B326" s="20"/>
    </row>
    <row r="327" ht="15">
      <c r="B327" s="20"/>
    </row>
    <row r="328" ht="15">
      <c r="B328" s="20"/>
    </row>
    <row r="329" ht="15">
      <c r="B329" s="20"/>
    </row>
    <row r="330" ht="15">
      <c r="B330" s="20"/>
    </row>
    <row r="331" ht="15">
      <c r="B331" s="20"/>
    </row>
    <row r="332" ht="15">
      <c r="B332" s="20"/>
    </row>
    <row r="333" ht="15">
      <c r="B333" s="20"/>
    </row>
    <row r="334" ht="15">
      <c r="B334" s="20"/>
    </row>
    <row r="335" ht="15">
      <c r="B335" s="20"/>
    </row>
    <row r="336" ht="15">
      <c r="B336" s="20"/>
    </row>
    <row r="337" ht="15">
      <c r="B337" s="20"/>
    </row>
    <row r="338" ht="15">
      <c r="B338" s="20"/>
    </row>
    <row r="339" ht="15">
      <c r="B339" s="20"/>
    </row>
    <row r="340" ht="15">
      <c r="B340" s="20"/>
    </row>
    <row r="341" ht="15">
      <c r="B341" s="20"/>
    </row>
    <row r="342" ht="15">
      <c r="B342" s="20"/>
    </row>
    <row r="343" ht="15">
      <c r="B343" s="20"/>
    </row>
    <row r="344" ht="15">
      <c r="B344" s="20"/>
    </row>
    <row r="345" ht="15">
      <c r="B345" s="20"/>
    </row>
    <row r="346" ht="15">
      <c r="B346" s="20"/>
    </row>
    <row r="347" ht="15">
      <c r="B347" s="20"/>
    </row>
    <row r="348" ht="15">
      <c r="B348" s="20"/>
    </row>
    <row r="349" ht="15">
      <c r="B349" s="20"/>
    </row>
    <row r="350" ht="15">
      <c r="B350" s="20"/>
    </row>
    <row r="351" ht="15">
      <c r="B351" s="20"/>
    </row>
    <row r="352" ht="15">
      <c r="B352" s="20"/>
    </row>
    <row r="353" ht="15">
      <c r="B353" s="20"/>
    </row>
    <row r="354" ht="15">
      <c r="B354" s="20"/>
    </row>
    <row r="355" ht="15">
      <c r="B355" s="20"/>
    </row>
    <row r="356" ht="15">
      <c r="B356" s="20"/>
    </row>
    <row r="357" ht="15">
      <c r="B357" s="20"/>
    </row>
    <row r="358" ht="15">
      <c r="B358" s="20"/>
    </row>
    <row r="359" ht="15">
      <c r="B359" s="20"/>
    </row>
    <row r="360" ht="15">
      <c r="B360" s="20"/>
    </row>
    <row r="361" ht="15">
      <c r="B361" s="20"/>
    </row>
    <row r="362" ht="15">
      <c r="B362" s="20"/>
    </row>
    <row r="363" ht="15">
      <c r="B363" s="20"/>
    </row>
    <row r="364" ht="15">
      <c r="B364" s="20"/>
    </row>
    <row r="365" ht="15">
      <c r="B365" s="20"/>
    </row>
    <row r="366" ht="15">
      <c r="B366" s="20"/>
    </row>
    <row r="367" ht="15">
      <c r="B367" s="20"/>
    </row>
    <row r="368" ht="15">
      <c r="B368" s="20"/>
    </row>
    <row r="369" ht="15">
      <c r="B369" s="20"/>
    </row>
    <row r="370" ht="15">
      <c r="B370" s="20"/>
    </row>
    <row r="371" ht="15">
      <c r="B371" s="20"/>
    </row>
    <row r="372" ht="15">
      <c r="B372" s="20"/>
    </row>
    <row r="373" ht="15">
      <c r="B373" s="20"/>
    </row>
    <row r="374" ht="15">
      <c r="B374" s="20"/>
    </row>
    <row r="375" ht="15">
      <c r="B375" s="20"/>
    </row>
    <row r="376" ht="15">
      <c r="B376" s="20"/>
    </row>
    <row r="377" ht="15">
      <c r="B377" s="20"/>
    </row>
    <row r="378" ht="15">
      <c r="B378" s="20"/>
    </row>
    <row r="379" ht="15">
      <c r="B379" s="20"/>
    </row>
    <row r="380" ht="15">
      <c r="B380" s="20"/>
    </row>
    <row r="381" ht="15">
      <c r="B381" s="20"/>
    </row>
  </sheetData>
  <sheetProtection/>
  <mergeCells count="3">
    <mergeCell ref="A1:H1"/>
    <mergeCell ref="A3:B3"/>
    <mergeCell ref="C3:F3"/>
  </mergeCells>
  <printOptions/>
  <pageMargins left="0.7" right="0.7" top="0.75" bottom="0.75" header="0.3" footer="0.3"/>
  <pageSetup horizontalDpi="600" verticalDpi="600" orientation="landscape" scale="83" r:id="rId1"/>
  <headerFooter>
    <oddHeader>&amp;CAPPENDIX A
GSS11578D-MEAT
</oddHeader>
  </headerFooter>
</worksheet>
</file>

<file path=xl/worksheets/sheet5.xml><?xml version="1.0" encoding="utf-8"?>
<worksheet xmlns="http://schemas.openxmlformats.org/spreadsheetml/2006/main" xmlns:r="http://schemas.openxmlformats.org/officeDocument/2006/relationships">
  <dimension ref="A1:E323"/>
  <sheetViews>
    <sheetView zoomScaleSheetLayoutView="90" workbookViewId="0" topLeftCell="A1">
      <selection activeCell="A1" sqref="A1:E1"/>
    </sheetView>
  </sheetViews>
  <sheetFormatPr defaultColWidth="9.140625" defaultRowHeight="15"/>
  <cols>
    <col min="1" max="1" width="6.8515625" style="92" bestFit="1" customWidth="1"/>
    <col min="2" max="2" width="40.7109375" style="21" customWidth="1"/>
    <col min="3" max="3" width="20.7109375" style="21" customWidth="1"/>
    <col min="4" max="4" width="20.7109375" style="34" customWidth="1"/>
    <col min="5" max="5" width="20.7109375" style="35" customWidth="1"/>
    <col min="6" max="16384" width="9.140625" style="21" customWidth="1"/>
  </cols>
  <sheetData>
    <row r="1" spans="1:5" ht="15.75">
      <c r="A1" s="152" t="s">
        <v>654</v>
      </c>
      <c r="B1" s="152"/>
      <c r="C1" s="152"/>
      <c r="D1" s="152"/>
      <c r="E1" s="152"/>
    </row>
    <row r="3" spans="1:5" ht="50.25" customHeight="1">
      <c r="A3" s="121" t="s">
        <v>730</v>
      </c>
      <c r="B3" s="122"/>
      <c r="C3" s="122"/>
      <c r="D3" s="122"/>
      <c r="E3" s="122"/>
    </row>
    <row r="5" ht="15">
      <c r="B5" s="21" t="s">
        <v>72</v>
      </c>
    </row>
    <row r="6" ht="15">
      <c r="B6" s="21" t="s">
        <v>133</v>
      </c>
    </row>
    <row r="7" ht="15">
      <c r="B7" s="21" t="s">
        <v>134</v>
      </c>
    </row>
    <row r="8" ht="15">
      <c r="B8" s="21" t="s">
        <v>135</v>
      </c>
    </row>
    <row r="9" ht="15">
      <c r="B9" s="21" t="s">
        <v>76</v>
      </c>
    </row>
    <row r="11" spans="1:5" ht="78" customHeight="1">
      <c r="A11" s="124" t="s">
        <v>465</v>
      </c>
      <c r="B11" s="124"/>
      <c r="C11" s="124"/>
      <c r="D11" s="124"/>
      <c r="E11" s="124"/>
    </row>
    <row r="13" ht="15">
      <c r="B13" s="21" t="s">
        <v>77</v>
      </c>
    </row>
    <row r="14" ht="15">
      <c r="B14" s="21" t="s">
        <v>78</v>
      </c>
    </row>
    <row r="15" ht="15">
      <c r="B15" s="21" t="s">
        <v>79</v>
      </c>
    </row>
    <row r="16" ht="15">
      <c r="B16" s="21" t="s">
        <v>80</v>
      </c>
    </row>
    <row r="17" ht="15">
      <c r="B17" s="21" t="s">
        <v>81</v>
      </c>
    </row>
    <row r="18" ht="15">
      <c r="B18" s="21" t="s">
        <v>82</v>
      </c>
    </row>
    <row r="19" ht="15">
      <c r="B19" s="21" t="s">
        <v>83</v>
      </c>
    </row>
    <row r="20" ht="15">
      <c r="B20" s="21" t="s">
        <v>84</v>
      </c>
    </row>
    <row r="22" spans="1:5" ht="49.5" customHeight="1">
      <c r="A22" s="121" t="s">
        <v>627</v>
      </c>
      <c r="B22" s="122"/>
      <c r="C22" s="122"/>
      <c r="D22" s="122"/>
      <c r="E22" s="122"/>
    </row>
    <row r="25" spans="1:5" ht="15">
      <c r="A25" s="123" t="s">
        <v>467</v>
      </c>
      <c r="B25" s="123"/>
      <c r="C25" s="123"/>
      <c r="D25" s="123"/>
      <c r="E25" s="123"/>
    </row>
    <row r="26" spans="1:5" s="34" customFormat="1" ht="15">
      <c r="A26" s="5" t="s">
        <v>0</v>
      </c>
      <c r="B26" s="5" t="s">
        <v>1</v>
      </c>
      <c r="C26" s="5" t="s">
        <v>2</v>
      </c>
      <c r="D26" s="5" t="s">
        <v>3</v>
      </c>
      <c r="E26" s="5" t="s">
        <v>4</v>
      </c>
    </row>
    <row r="27" spans="1:5" ht="15">
      <c r="A27" s="90" t="s">
        <v>14</v>
      </c>
      <c r="B27" s="10" t="s">
        <v>160</v>
      </c>
      <c r="C27" s="11" t="s">
        <v>161</v>
      </c>
      <c r="D27" s="10" t="s">
        <v>162</v>
      </c>
      <c r="E27" s="16">
        <v>115504</v>
      </c>
    </row>
    <row r="28" spans="1:5" ht="15">
      <c r="A28" s="85"/>
      <c r="B28" s="12"/>
      <c r="C28" s="13"/>
      <c r="D28" s="12"/>
      <c r="E28" s="17"/>
    </row>
    <row r="29" spans="1:5" ht="15">
      <c r="A29" s="90" t="s">
        <v>136</v>
      </c>
      <c r="B29" s="10" t="s">
        <v>163</v>
      </c>
      <c r="C29" s="11" t="s">
        <v>164</v>
      </c>
      <c r="D29" s="10" t="s">
        <v>165</v>
      </c>
      <c r="E29" s="36">
        <v>370153</v>
      </c>
    </row>
    <row r="30" spans="1:5" ht="15">
      <c r="A30" s="85"/>
      <c r="B30" s="12"/>
      <c r="C30" s="13"/>
      <c r="D30" s="12"/>
      <c r="E30" s="17"/>
    </row>
    <row r="31" spans="1:5" ht="15">
      <c r="A31" s="90" t="s">
        <v>19</v>
      </c>
      <c r="B31" s="10" t="s">
        <v>15</v>
      </c>
      <c r="C31" s="101" t="s">
        <v>11</v>
      </c>
      <c r="D31" s="102" t="s">
        <v>660</v>
      </c>
      <c r="E31" s="96">
        <v>3700623</v>
      </c>
    </row>
    <row r="32" spans="1:5" ht="15">
      <c r="A32" s="85"/>
      <c r="B32" s="12"/>
      <c r="C32" s="13"/>
      <c r="D32" s="12"/>
      <c r="E32" s="17"/>
    </row>
    <row r="33" spans="1:5" ht="15">
      <c r="A33" s="137" t="s">
        <v>23</v>
      </c>
      <c r="B33" s="126" t="s">
        <v>166</v>
      </c>
      <c r="C33" s="11" t="s">
        <v>167</v>
      </c>
      <c r="D33" s="10" t="s">
        <v>168</v>
      </c>
      <c r="E33" s="16">
        <v>15523</v>
      </c>
    </row>
    <row r="34" spans="1:5" ht="15">
      <c r="A34" s="139"/>
      <c r="B34" s="128"/>
      <c r="C34" s="101" t="s">
        <v>661</v>
      </c>
      <c r="D34" s="102" t="s">
        <v>168</v>
      </c>
      <c r="E34" s="96">
        <v>370128</v>
      </c>
    </row>
    <row r="35" spans="1:5" ht="15">
      <c r="A35" s="85"/>
      <c r="B35" s="6"/>
      <c r="C35" s="7"/>
      <c r="D35" s="6"/>
      <c r="E35" s="9"/>
    </row>
    <row r="36" spans="1:5" ht="15">
      <c r="A36" s="137" t="s">
        <v>26</v>
      </c>
      <c r="B36" s="126" t="s">
        <v>169</v>
      </c>
      <c r="C36" s="11" t="s">
        <v>170</v>
      </c>
      <c r="D36" s="10"/>
      <c r="E36" s="16">
        <v>2021</v>
      </c>
    </row>
    <row r="37" spans="1:5" ht="15">
      <c r="A37" s="138"/>
      <c r="B37" s="127"/>
      <c r="C37" s="11" t="s">
        <v>171</v>
      </c>
      <c r="D37" s="10"/>
      <c r="E37" s="16">
        <v>1022</v>
      </c>
    </row>
    <row r="38" spans="1:5" ht="15">
      <c r="A38" s="138"/>
      <c r="B38" s="127"/>
      <c r="C38" s="11" t="s">
        <v>172</v>
      </c>
      <c r="D38" s="10"/>
      <c r="E38" s="103" t="s">
        <v>662</v>
      </c>
    </row>
    <row r="39" spans="1:5" ht="15">
      <c r="A39" s="139"/>
      <c r="B39" s="128"/>
      <c r="C39" s="11" t="s">
        <v>173</v>
      </c>
      <c r="D39" s="10"/>
      <c r="E39" s="16"/>
    </row>
    <row r="40" spans="1:5" ht="15">
      <c r="A40" s="85"/>
      <c r="B40" s="6"/>
      <c r="C40" s="7"/>
      <c r="D40" s="6"/>
      <c r="E40" s="9"/>
    </row>
    <row r="41" spans="1:5" ht="15">
      <c r="A41" s="137" t="s">
        <v>28</v>
      </c>
      <c r="B41" s="126" t="s">
        <v>174</v>
      </c>
      <c r="C41" s="11" t="s">
        <v>175</v>
      </c>
      <c r="D41" s="10"/>
      <c r="E41" s="16">
        <v>7222185</v>
      </c>
    </row>
    <row r="42" spans="1:5" ht="15">
      <c r="A42" s="139"/>
      <c r="B42" s="128"/>
      <c r="C42" s="99" t="s">
        <v>179</v>
      </c>
      <c r="D42" s="10" t="s">
        <v>146</v>
      </c>
      <c r="E42" s="16">
        <v>370089</v>
      </c>
    </row>
    <row r="43" spans="1:5" ht="15">
      <c r="A43" s="85"/>
      <c r="B43" s="12"/>
      <c r="C43" s="13"/>
      <c r="D43" s="12"/>
      <c r="E43" s="17"/>
    </row>
    <row r="44" spans="1:5" ht="15">
      <c r="A44" s="137" t="s">
        <v>30</v>
      </c>
      <c r="B44" s="126" t="s">
        <v>176</v>
      </c>
      <c r="C44" s="11" t="s">
        <v>177</v>
      </c>
      <c r="D44" s="10" t="s">
        <v>178</v>
      </c>
      <c r="E44" s="16">
        <v>7223282</v>
      </c>
    </row>
    <row r="45" spans="1:5" ht="15">
      <c r="A45" s="139"/>
      <c r="B45" s="128"/>
      <c r="C45" s="37" t="s">
        <v>179</v>
      </c>
      <c r="D45" s="14" t="s">
        <v>97</v>
      </c>
      <c r="E45" s="36">
        <v>3701231</v>
      </c>
    </row>
    <row r="46" spans="1:5" ht="15">
      <c r="A46" s="85"/>
      <c r="B46" s="12"/>
      <c r="C46" s="13"/>
      <c r="D46" s="12"/>
      <c r="E46" s="17"/>
    </row>
    <row r="47" spans="1:5" ht="15">
      <c r="A47" s="137" t="s">
        <v>33</v>
      </c>
      <c r="B47" s="126" t="s">
        <v>180</v>
      </c>
      <c r="C47" s="11" t="s">
        <v>181</v>
      </c>
      <c r="D47" s="10" t="s">
        <v>182</v>
      </c>
      <c r="E47" s="16">
        <v>9240</v>
      </c>
    </row>
    <row r="48" spans="1:5" ht="15">
      <c r="A48" s="138"/>
      <c r="B48" s="127"/>
      <c r="C48" s="11" t="s">
        <v>183</v>
      </c>
      <c r="D48" s="10" t="s">
        <v>184</v>
      </c>
      <c r="E48" s="16">
        <v>370963</v>
      </c>
    </row>
    <row r="49" spans="1:5" ht="15">
      <c r="A49" s="139"/>
      <c r="B49" s="128"/>
      <c r="C49" s="101" t="s">
        <v>181</v>
      </c>
      <c r="D49" s="102" t="s">
        <v>663</v>
      </c>
      <c r="E49" s="96">
        <v>1140672</v>
      </c>
    </row>
    <row r="50" spans="1:5" ht="15">
      <c r="A50" s="85"/>
      <c r="B50" s="12"/>
      <c r="C50" s="13"/>
      <c r="D50" s="12"/>
      <c r="E50" s="17"/>
    </row>
    <row r="51" spans="1:5" ht="15">
      <c r="A51" s="90" t="s">
        <v>36</v>
      </c>
      <c r="B51" s="10" t="s">
        <v>185</v>
      </c>
      <c r="C51" s="101" t="s">
        <v>201</v>
      </c>
      <c r="D51" s="102" t="s">
        <v>97</v>
      </c>
      <c r="E51" s="96">
        <v>3702752</v>
      </c>
    </row>
    <row r="52" spans="1:5" ht="15">
      <c r="A52" s="85"/>
      <c r="B52" s="12"/>
      <c r="C52" s="13"/>
      <c r="D52" s="12"/>
      <c r="E52" s="17"/>
    </row>
    <row r="53" spans="1:5" ht="15">
      <c r="A53" s="90" t="s">
        <v>123</v>
      </c>
      <c r="B53" s="10" t="s">
        <v>186</v>
      </c>
      <c r="C53" s="101" t="s">
        <v>664</v>
      </c>
      <c r="D53" s="102" t="s">
        <v>101</v>
      </c>
      <c r="E53" s="96">
        <v>9080540</v>
      </c>
    </row>
    <row r="54" spans="1:5" ht="15">
      <c r="A54" s="85"/>
      <c r="B54" s="12"/>
      <c r="C54" s="13"/>
      <c r="D54" s="12"/>
      <c r="E54" s="17"/>
    </row>
    <row r="55" spans="1:5" ht="15">
      <c r="A55" s="90" t="s">
        <v>38</v>
      </c>
      <c r="B55" s="10" t="s">
        <v>187</v>
      </c>
      <c r="C55" s="99" t="s">
        <v>665</v>
      </c>
      <c r="D55" s="10" t="s">
        <v>97</v>
      </c>
      <c r="E55" s="16">
        <v>7097256</v>
      </c>
    </row>
    <row r="56" spans="1:5" ht="15">
      <c r="A56" s="85"/>
      <c r="B56" s="12"/>
      <c r="C56" s="13"/>
      <c r="D56" s="12"/>
      <c r="E56" s="17"/>
    </row>
    <row r="57" spans="1:5" ht="15">
      <c r="A57" s="90" t="s">
        <v>188</v>
      </c>
      <c r="B57" s="10" t="s">
        <v>189</v>
      </c>
      <c r="C57" s="99" t="s">
        <v>666</v>
      </c>
      <c r="D57" s="10" t="s">
        <v>97</v>
      </c>
      <c r="E57" s="16">
        <v>1044445</v>
      </c>
    </row>
    <row r="58" spans="1:5" ht="15">
      <c r="A58" s="85"/>
      <c r="B58" s="12"/>
      <c r="C58" s="13"/>
      <c r="D58" s="12"/>
      <c r="E58" s="17"/>
    </row>
    <row r="59" spans="1:5" ht="15">
      <c r="A59" s="137" t="s">
        <v>48</v>
      </c>
      <c r="B59" s="126" t="s">
        <v>191</v>
      </c>
      <c r="C59" s="11" t="s">
        <v>192</v>
      </c>
      <c r="D59" s="10" t="s">
        <v>97</v>
      </c>
      <c r="E59" s="36">
        <v>3702488</v>
      </c>
    </row>
    <row r="60" spans="1:5" ht="15">
      <c r="A60" s="139"/>
      <c r="B60" s="128"/>
      <c r="C60" s="101" t="s">
        <v>667</v>
      </c>
      <c r="D60" s="102" t="s">
        <v>97</v>
      </c>
      <c r="E60" s="104">
        <v>5072434</v>
      </c>
    </row>
    <row r="61" spans="1:5" ht="15">
      <c r="A61" s="85"/>
      <c r="B61" s="12"/>
      <c r="C61" s="13"/>
      <c r="D61" s="12"/>
      <c r="E61" s="17"/>
    </row>
    <row r="62" spans="1:5" ht="15">
      <c r="A62" s="137" t="s">
        <v>50</v>
      </c>
      <c r="B62" s="126" t="s">
        <v>193</v>
      </c>
      <c r="C62" s="11" t="s">
        <v>170</v>
      </c>
      <c r="D62" s="10" t="s">
        <v>101</v>
      </c>
      <c r="E62" s="38">
        <v>7026131</v>
      </c>
    </row>
    <row r="63" spans="1:5" ht="15">
      <c r="A63" s="139"/>
      <c r="B63" s="128"/>
      <c r="C63" s="37" t="s">
        <v>194</v>
      </c>
      <c r="D63" s="14" t="s">
        <v>97</v>
      </c>
      <c r="E63" s="36">
        <v>370249</v>
      </c>
    </row>
    <row r="64" spans="1:5" ht="15">
      <c r="A64" s="85"/>
      <c r="B64" s="12"/>
      <c r="C64" s="13"/>
      <c r="D64" s="12"/>
      <c r="E64" s="17"/>
    </row>
    <row r="65" spans="1:5" ht="15">
      <c r="A65" s="90" t="s">
        <v>195</v>
      </c>
      <c r="B65" s="10" t="s">
        <v>196</v>
      </c>
      <c r="C65" s="101" t="s">
        <v>164</v>
      </c>
      <c r="D65" s="102" t="s">
        <v>165</v>
      </c>
      <c r="E65" s="96">
        <v>370339</v>
      </c>
    </row>
    <row r="66" spans="1:5" ht="15">
      <c r="A66" s="85"/>
      <c r="B66" s="12"/>
      <c r="C66" s="13"/>
      <c r="D66" s="12"/>
      <c r="E66" s="17"/>
    </row>
    <row r="67" spans="1:5" ht="15">
      <c r="A67" s="90" t="s">
        <v>143</v>
      </c>
      <c r="B67" s="10" t="s">
        <v>197</v>
      </c>
      <c r="C67" s="99" t="s">
        <v>668</v>
      </c>
      <c r="D67" s="10" t="s">
        <v>101</v>
      </c>
      <c r="E67" s="16">
        <v>6471413</v>
      </c>
    </row>
    <row r="68" spans="1:5" ht="15">
      <c r="A68" s="85"/>
      <c r="B68" s="12"/>
      <c r="C68" s="13"/>
      <c r="D68" s="12"/>
      <c r="E68" s="17"/>
    </row>
    <row r="69" spans="1:5" ht="15">
      <c r="A69" s="137" t="s">
        <v>199</v>
      </c>
      <c r="B69" s="126" t="s">
        <v>200</v>
      </c>
      <c r="C69" s="11" t="s">
        <v>201</v>
      </c>
      <c r="D69" s="10" t="s">
        <v>97</v>
      </c>
      <c r="E69" s="16">
        <v>9236555</v>
      </c>
    </row>
    <row r="70" spans="1:5" ht="15">
      <c r="A70" s="139"/>
      <c r="B70" s="128"/>
      <c r="C70" s="11" t="s">
        <v>201</v>
      </c>
      <c r="D70" s="10" t="s">
        <v>97</v>
      </c>
      <c r="E70" s="103" t="s">
        <v>669</v>
      </c>
    </row>
    <row r="71" spans="1:5" ht="15">
      <c r="A71" s="85"/>
      <c r="B71" s="12"/>
      <c r="C71" s="13"/>
      <c r="D71" s="12"/>
      <c r="E71" s="17"/>
    </row>
    <row r="72" spans="1:5" ht="15">
      <c r="A72" s="90" t="s">
        <v>145</v>
      </c>
      <c r="B72" s="10" t="s">
        <v>202</v>
      </c>
      <c r="C72" s="101" t="s">
        <v>670</v>
      </c>
      <c r="D72" s="102" t="s">
        <v>671</v>
      </c>
      <c r="E72" s="96">
        <v>7954847</v>
      </c>
    </row>
    <row r="73" spans="1:5" ht="15">
      <c r="A73" s="85"/>
      <c r="B73" s="12"/>
      <c r="C73" s="13"/>
      <c r="D73" s="12"/>
      <c r="E73" s="17"/>
    </row>
    <row r="74" spans="1:5" ht="15">
      <c r="A74" s="90" t="s">
        <v>58</v>
      </c>
      <c r="B74" s="10" t="s">
        <v>203</v>
      </c>
      <c r="C74" s="101" t="s">
        <v>672</v>
      </c>
      <c r="D74" s="102" t="s">
        <v>673</v>
      </c>
      <c r="E74" s="96">
        <v>7136773</v>
      </c>
    </row>
    <row r="75" spans="1:5" ht="15">
      <c r="A75" s="85"/>
      <c r="B75" s="12"/>
      <c r="C75" s="13"/>
      <c r="D75" s="12"/>
      <c r="E75" s="17"/>
    </row>
    <row r="76" spans="1:5" ht="15">
      <c r="A76" s="90" t="s">
        <v>63</v>
      </c>
      <c r="B76" s="10" t="s">
        <v>204</v>
      </c>
      <c r="C76" s="11" t="s">
        <v>205</v>
      </c>
      <c r="D76" s="10" t="s">
        <v>206</v>
      </c>
      <c r="E76" s="103" t="s">
        <v>674</v>
      </c>
    </row>
    <row r="77" spans="1:5" ht="15">
      <c r="A77" s="85"/>
      <c r="B77" s="12"/>
      <c r="C77" s="13"/>
      <c r="D77" s="12"/>
      <c r="E77" s="17"/>
    </row>
    <row r="78" spans="1:5" ht="15">
      <c r="A78" s="110" t="s">
        <v>66</v>
      </c>
      <c r="B78" s="100" t="s">
        <v>675</v>
      </c>
      <c r="C78" s="101" t="s">
        <v>245</v>
      </c>
      <c r="D78" s="102" t="s">
        <v>97</v>
      </c>
      <c r="E78" s="96">
        <v>1046697</v>
      </c>
    </row>
    <row r="79" spans="1:5" ht="15">
      <c r="A79" s="85"/>
      <c r="B79" s="12"/>
      <c r="C79" s="13"/>
      <c r="D79" s="12"/>
      <c r="E79" s="17"/>
    </row>
    <row r="80" spans="1:5" ht="15">
      <c r="A80" s="110" t="s">
        <v>68</v>
      </c>
      <c r="B80" s="10" t="s">
        <v>207</v>
      </c>
      <c r="C80" s="99" t="s">
        <v>676</v>
      </c>
      <c r="D80" s="10" t="s">
        <v>97</v>
      </c>
      <c r="E80" s="16">
        <v>2590198</v>
      </c>
    </row>
    <row r="81" spans="1:5" ht="15">
      <c r="A81" s="85"/>
      <c r="B81" s="12"/>
      <c r="C81" s="13"/>
      <c r="D81" s="12"/>
      <c r="E81" s="17"/>
    </row>
    <row r="82" spans="1:5" ht="15">
      <c r="A82" s="110" t="s">
        <v>210</v>
      </c>
      <c r="B82" s="10" t="s">
        <v>209</v>
      </c>
      <c r="C82" s="101" t="s">
        <v>677</v>
      </c>
      <c r="D82" s="102" t="s">
        <v>97</v>
      </c>
      <c r="E82" s="96">
        <v>2412633</v>
      </c>
    </row>
    <row r="83" spans="1:5" ht="15">
      <c r="A83" s="85"/>
      <c r="B83" s="12"/>
      <c r="C83" s="13"/>
      <c r="D83" s="12"/>
      <c r="E83" s="17"/>
    </row>
    <row r="84" spans="1:5" ht="15">
      <c r="A84" s="153" t="s">
        <v>214</v>
      </c>
      <c r="B84" s="126" t="s">
        <v>211</v>
      </c>
      <c r="C84" s="11" t="s">
        <v>212</v>
      </c>
      <c r="D84" s="10" t="s">
        <v>182</v>
      </c>
      <c r="E84" s="16">
        <v>2525624</v>
      </c>
    </row>
    <row r="85" spans="1:5" ht="15">
      <c r="A85" s="139"/>
      <c r="B85" s="128"/>
      <c r="C85" s="11" t="s">
        <v>212</v>
      </c>
      <c r="D85" s="10" t="s">
        <v>139</v>
      </c>
      <c r="E85" s="16" t="s">
        <v>213</v>
      </c>
    </row>
    <row r="86" spans="1:5" ht="15">
      <c r="A86" s="85"/>
      <c r="B86" s="12"/>
      <c r="C86" s="13"/>
      <c r="D86" s="12"/>
      <c r="E86" s="17"/>
    </row>
    <row r="87" spans="1:5" ht="15">
      <c r="A87" s="110" t="s">
        <v>216</v>
      </c>
      <c r="B87" s="10" t="s">
        <v>215</v>
      </c>
      <c r="C87" s="11" t="s">
        <v>172</v>
      </c>
      <c r="D87" s="10" t="s">
        <v>97</v>
      </c>
      <c r="E87" s="36">
        <v>3702825</v>
      </c>
    </row>
    <row r="88" spans="1:5" ht="15">
      <c r="A88" s="85"/>
      <c r="B88" s="12"/>
      <c r="C88" s="13"/>
      <c r="D88" s="12"/>
      <c r="E88" s="17"/>
    </row>
    <row r="89" spans="1:5" ht="15">
      <c r="A89" s="110" t="s">
        <v>220</v>
      </c>
      <c r="B89" s="10" t="s">
        <v>217</v>
      </c>
      <c r="C89" s="11" t="s">
        <v>218</v>
      </c>
      <c r="D89" s="10" t="s">
        <v>219</v>
      </c>
      <c r="E89" s="36">
        <v>3646425</v>
      </c>
    </row>
    <row r="90" spans="1:5" ht="15">
      <c r="A90" s="85"/>
      <c r="B90" s="12"/>
      <c r="C90" s="13"/>
      <c r="D90" s="12"/>
      <c r="E90" s="17"/>
    </row>
    <row r="91" spans="1:5" ht="15">
      <c r="A91" s="110" t="s">
        <v>224</v>
      </c>
      <c r="B91" s="10" t="s">
        <v>221</v>
      </c>
      <c r="C91" s="11" t="s">
        <v>222</v>
      </c>
      <c r="D91" s="10" t="s">
        <v>223</v>
      </c>
      <c r="E91" s="16">
        <v>3702925</v>
      </c>
    </row>
    <row r="92" spans="1:5" ht="15">
      <c r="A92" s="85"/>
      <c r="B92" s="12"/>
      <c r="C92" s="13"/>
      <c r="D92" s="12"/>
      <c r="E92" s="17"/>
    </row>
    <row r="93" spans="1:5" ht="15">
      <c r="A93" s="153" t="s">
        <v>228</v>
      </c>
      <c r="B93" s="126" t="s">
        <v>225</v>
      </c>
      <c r="C93" s="11" t="s">
        <v>226</v>
      </c>
      <c r="D93" s="10" t="s">
        <v>97</v>
      </c>
      <c r="E93" s="16" t="s">
        <v>227</v>
      </c>
    </row>
    <row r="94" spans="1:5" ht="15">
      <c r="A94" s="139"/>
      <c r="B94" s="128"/>
      <c r="C94" s="11" t="s">
        <v>218</v>
      </c>
      <c r="D94" s="10" t="s">
        <v>97</v>
      </c>
      <c r="E94" s="103" t="s">
        <v>678</v>
      </c>
    </row>
    <row r="95" spans="1:5" ht="15">
      <c r="A95" s="85"/>
      <c r="B95" s="12"/>
      <c r="C95" s="13"/>
      <c r="D95" s="12"/>
      <c r="E95" s="17"/>
    </row>
    <row r="96" spans="1:5" ht="15">
      <c r="A96" s="153" t="s">
        <v>230</v>
      </c>
      <c r="B96" s="126" t="s">
        <v>229</v>
      </c>
      <c r="C96" s="11" t="s">
        <v>218</v>
      </c>
      <c r="D96" s="10" t="s">
        <v>97</v>
      </c>
      <c r="E96" s="16">
        <v>3906</v>
      </c>
    </row>
    <row r="97" spans="1:5" ht="15">
      <c r="A97" s="139"/>
      <c r="B97" s="128"/>
      <c r="C97" s="11" t="s">
        <v>218</v>
      </c>
      <c r="D97" s="10" t="s">
        <v>97</v>
      </c>
      <c r="E97" s="84" t="s">
        <v>679</v>
      </c>
    </row>
    <row r="98" spans="1:5" ht="15">
      <c r="A98" s="85"/>
      <c r="B98" s="12"/>
      <c r="C98" s="13"/>
      <c r="D98" s="12"/>
      <c r="E98" s="17"/>
    </row>
    <row r="99" spans="1:5" ht="15">
      <c r="A99" s="153" t="s">
        <v>232</v>
      </c>
      <c r="B99" s="126" t="s">
        <v>231</v>
      </c>
      <c r="C99" s="11" t="s">
        <v>218</v>
      </c>
      <c r="D99" s="10" t="s">
        <v>101</v>
      </c>
      <c r="E99" s="16">
        <v>3567</v>
      </c>
    </row>
    <row r="100" spans="1:5" ht="15">
      <c r="A100" s="139"/>
      <c r="B100" s="128"/>
      <c r="C100" s="101" t="s">
        <v>218</v>
      </c>
      <c r="D100" s="102" t="s">
        <v>97</v>
      </c>
      <c r="E100" s="96">
        <v>2544955</v>
      </c>
    </row>
    <row r="101" spans="1:5" ht="15">
      <c r="A101" s="85"/>
      <c r="B101" s="12"/>
      <c r="C101" s="13"/>
      <c r="D101" s="12"/>
      <c r="E101" s="17"/>
    </row>
    <row r="102" spans="1:5" ht="15">
      <c r="A102" s="153" t="s">
        <v>234</v>
      </c>
      <c r="B102" s="126" t="s">
        <v>233</v>
      </c>
      <c r="C102" s="11" t="s">
        <v>218</v>
      </c>
      <c r="D102" s="10" t="s">
        <v>97</v>
      </c>
      <c r="E102" s="16">
        <v>3083</v>
      </c>
    </row>
    <row r="103" spans="1:5" ht="15">
      <c r="A103" s="139"/>
      <c r="B103" s="128"/>
      <c r="C103" s="101" t="s">
        <v>680</v>
      </c>
      <c r="D103" s="102" t="s">
        <v>101</v>
      </c>
      <c r="E103" s="96">
        <v>1604107</v>
      </c>
    </row>
    <row r="104" spans="1:5" ht="15">
      <c r="A104" s="85"/>
      <c r="B104" s="12"/>
      <c r="C104" s="13"/>
      <c r="D104" s="12"/>
      <c r="E104" s="17"/>
    </row>
    <row r="105" spans="1:5" ht="15">
      <c r="A105" s="153" t="s">
        <v>235</v>
      </c>
      <c r="B105" s="154" t="s">
        <v>714</v>
      </c>
      <c r="C105" s="11" t="s">
        <v>218</v>
      </c>
      <c r="D105" s="10" t="s">
        <v>99</v>
      </c>
      <c r="E105" s="16">
        <v>3111</v>
      </c>
    </row>
    <row r="106" spans="1:5" ht="15">
      <c r="A106" s="139"/>
      <c r="B106" s="128"/>
      <c r="C106" s="11" t="s">
        <v>218</v>
      </c>
      <c r="D106" s="10" t="s">
        <v>99</v>
      </c>
      <c r="E106" s="103" t="s">
        <v>681</v>
      </c>
    </row>
    <row r="107" spans="1:5" ht="15">
      <c r="A107" s="85"/>
      <c r="B107" s="12"/>
      <c r="C107" s="13"/>
      <c r="D107" s="12"/>
      <c r="E107" s="17"/>
    </row>
    <row r="108" spans="1:5" ht="15">
      <c r="A108" s="110" t="s">
        <v>237</v>
      </c>
      <c r="B108" s="10" t="s">
        <v>236</v>
      </c>
      <c r="C108" s="101" t="s">
        <v>682</v>
      </c>
      <c r="D108" s="102" t="s">
        <v>101</v>
      </c>
      <c r="E108" s="96">
        <v>9260597</v>
      </c>
    </row>
    <row r="109" spans="1:5" ht="15">
      <c r="A109" s="85"/>
      <c r="B109" s="12"/>
      <c r="C109" s="13"/>
      <c r="D109" s="12"/>
      <c r="E109" s="17"/>
    </row>
    <row r="110" spans="1:5" ht="15">
      <c r="A110" s="113" t="s">
        <v>721</v>
      </c>
      <c r="B110" s="100" t="s">
        <v>719</v>
      </c>
      <c r="C110" s="99" t="s">
        <v>226</v>
      </c>
      <c r="D110" s="99" t="s">
        <v>101</v>
      </c>
      <c r="E110" s="99" t="s">
        <v>720</v>
      </c>
    </row>
    <row r="111" spans="1:5" ht="15">
      <c r="A111" s="87"/>
      <c r="B111" s="52"/>
      <c r="C111" s="13"/>
      <c r="D111" s="12"/>
      <c r="E111" s="17"/>
    </row>
    <row r="112" spans="1:5" ht="15">
      <c r="A112" s="153" t="s">
        <v>243</v>
      </c>
      <c r="B112" s="126" t="s">
        <v>238</v>
      </c>
      <c r="C112" s="11" t="s">
        <v>239</v>
      </c>
      <c r="D112" s="10" t="s">
        <v>240</v>
      </c>
      <c r="E112" s="16">
        <v>8970022</v>
      </c>
    </row>
    <row r="113" spans="1:5" ht="15">
      <c r="A113" s="139"/>
      <c r="B113" s="128"/>
      <c r="C113" s="11" t="s">
        <v>241</v>
      </c>
      <c r="D113" s="10" t="s">
        <v>242</v>
      </c>
      <c r="E113" s="36">
        <v>3702953</v>
      </c>
    </row>
    <row r="114" spans="1:5" ht="15">
      <c r="A114" s="85"/>
      <c r="B114" s="12"/>
      <c r="C114" s="13"/>
      <c r="D114" s="12"/>
      <c r="E114" s="17"/>
    </row>
    <row r="115" spans="1:5" ht="15">
      <c r="A115" s="153" t="s">
        <v>248</v>
      </c>
      <c r="B115" s="126" t="s">
        <v>244</v>
      </c>
      <c r="C115" s="11" t="s">
        <v>245</v>
      </c>
      <c r="D115" s="10" t="s">
        <v>246</v>
      </c>
      <c r="E115" s="16">
        <v>13507</v>
      </c>
    </row>
    <row r="116" spans="1:5" ht="15">
      <c r="A116" s="139"/>
      <c r="B116" s="128"/>
      <c r="C116" s="11" t="s">
        <v>218</v>
      </c>
      <c r="D116" s="100" t="s">
        <v>660</v>
      </c>
      <c r="E116" s="36">
        <v>364613</v>
      </c>
    </row>
    <row r="117" spans="1:5" ht="15">
      <c r="A117" s="85"/>
      <c r="B117" s="12"/>
      <c r="C117" s="13"/>
      <c r="D117" s="12"/>
      <c r="E117" s="17"/>
    </row>
    <row r="118" spans="1:5" ht="15">
      <c r="A118" s="153" t="s">
        <v>251</v>
      </c>
      <c r="B118" s="126" t="s">
        <v>249</v>
      </c>
      <c r="C118" s="11" t="s">
        <v>226</v>
      </c>
      <c r="D118" s="10" t="s">
        <v>246</v>
      </c>
      <c r="E118" s="16" t="s">
        <v>250</v>
      </c>
    </row>
    <row r="119" spans="1:5" ht="15">
      <c r="A119" s="139"/>
      <c r="B119" s="128"/>
      <c r="C119" s="101" t="s">
        <v>218</v>
      </c>
      <c r="D119" s="102" t="s">
        <v>247</v>
      </c>
      <c r="E119" s="96">
        <v>7263595</v>
      </c>
    </row>
    <row r="120" spans="1:5" ht="15">
      <c r="A120" s="85"/>
      <c r="B120" s="12"/>
      <c r="C120" s="13"/>
      <c r="D120" s="12"/>
      <c r="E120" s="17"/>
    </row>
    <row r="121" spans="1:5" ht="15">
      <c r="A121" s="153" t="s">
        <v>256</v>
      </c>
      <c r="B121" s="126" t="s">
        <v>252</v>
      </c>
      <c r="C121" s="11" t="s">
        <v>253</v>
      </c>
      <c r="D121" s="10" t="s">
        <v>254</v>
      </c>
      <c r="E121" s="16">
        <v>5300</v>
      </c>
    </row>
    <row r="122" spans="1:5" ht="15">
      <c r="A122" s="138"/>
      <c r="B122" s="127"/>
      <c r="C122" s="11" t="s">
        <v>218</v>
      </c>
      <c r="D122" s="10" t="s">
        <v>255</v>
      </c>
      <c r="E122" s="36">
        <v>364536</v>
      </c>
    </row>
    <row r="123" spans="1:5" ht="15">
      <c r="A123" s="139"/>
      <c r="B123" s="128"/>
      <c r="C123" s="101" t="s">
        <v>253</v>
      </c>
      <c r="D123" s="102" t="s">
        <v>106</v>
      </c>
      <c r="E123" s="104">
        <v>1853423</v>
      </c>
    </row>
    <row r="124" spans="1:5" ht="15">
      <c r="A124" s="85"/>
      <c r="B124" s="12"/>
      <c r="C124" s="13"/>
      <c r="D124" s="12"/>
      <c r="E124" s="17"/>
    </row>
    <row r="125" spans="1:5" ht="15">
      <c r="A125" s="110" t="s">
        <v>259</v>
      </c>
      <c r="B125" s="10" t="s">
        <v>257</v>
      </c>
      <c r="C125" s="11" t="s">
        <v>218</v>
      </c>
      <c r="D125" s="10" t="s">
        <v>258</v>
      </c>
      <c r="E125" s="103" t="s">
        <v>683</v>
      </c>
    </row>
    <row r="126" spans="1:5" ht="15">
      <c r="A126" s="85"/>
      <c r="B126" s="12"/>
      <c r="C126" s="13"/>
      <c r="D126" s="12"/>
      <c r="E126" s="17"/>
    </row>
    <row r="127" spans="1:5" ht="15">
      <c r="A127" s="153" t="s">
        <v>264</v>
      </c>
      <c r="B127" s="126" t="s">
        <v>260</v>
      </c>
      <c r="C127" s="11" t="s">
        <v>261</v>
      </c>
      <c r="D127" s="10" t="s">
        <v>262</v>
      </c>
      <c r="E127" s="16">
        <v>8974461</v>
      </c>
    </row>
    <row r="128" spans="1:5" ht="15">
      <c r="A128" s="139"/>
      <c r="B128" s="128"/>
      <c r="C128" s="11" t="s">
        <v>218</v>
      </c>
      <c r="D128" s="10" t="s">
        <v>263</v>
      </c>
      <c r="E128" s="103" t="s">
        <v>684</v>
      </c>
    </row>
    <row r="129" spans="1:5" ht="15">
      <c r="A129" s="85"/>
      <c r="B129" s="12"/>
      <c r="C129" s="13"/>
      <c r="D129" s="12"/>
      <c r="E129" s="17"/>
    </row>
    <row r="130" spans="1:5" ht="15">
      <c r="A130" s="110" t="s">
        <v>267</v>
      </c>
      <c r="B130" s="10" t="s">
        <v>265</v>
      </c>
      <c r="C130" s="11" t="s">
        <v>266</v>
      </c>
      <c r="D130" s="10" t="s">
        <v>97</v>
      </c>
      <c r="E130" s="103" t="s">
        <v>685</v>
      </c>
    </row>
    <row r="131" spans="1:5" ht="15">
      <c r="A131" s="85"/>
      <c r="B131" s="12"/>
      <c r="C131" s="13"/>
      <c r="D131" s="12"/>
      <c r="E131" s="17"/>
    </row>
    <row r="132" spans="1:5" ht="15">
      <c r="A132" s="153" t="s">
        <v>271</v>
      </c>
      <c r="B132" s="126" t="s">
        <v>268</v>
      </c>
      <c r="C132" s="11" t="s">
        <v>269</v>
      </c>
      <c r="D132" s="10"/>
      <c r="E132" s="16">
        <v>2001</v>
      </c>
    </row>
    <row r="133" spans="1:5" ht="15">
      <c r="A133" s="138"/>
      <c r="B133" s="127"/>
      <c r="C133" s="11" t="s">
        <v>270</v>
      </c>
      <c r="D133" s="10"/>
      <c r="E133" s="16">
        <v>1280</v>
      </c>
    </row>
    <row r="134" spans="1:5" ht="15">
      <c r="A134" s="139"/>
      <c r="B134" s="128"/>
      <c r="C134" s="101" t="s">
        <v>269</v>
      </c>
      <c r="D134" s="102" t="s">
        <v>686</v>
      </c>
      <c r="E134" s="96">
        <v>3124476</v>
      </c>
    </row>
    <row r="135" spans="1:5" ht="15">
      <c r="A135" s="85"/>
      <c r="B135" s="12"/>
      <c r="C135" s="13"/>
      <c r="D135" s="12"/>
      <c r="E135" s="17"/>
    </row>
    <row r="136" spans="1:5" ht="15">
      <c r="A136" s="153" t="s">
        <v>274</v>
      </c>
      <c r="B136" s="126" t="s">
        <v>272</v>
      </c>
      <c r="C136" s="11" t="s">
        <v>269</v>
      </c>
      <c r="D136" s="10"/>
      <c r="E136" s="16"/>
    </row>
    <row r="137" spans="1:5" ht="15">
      <c r="A137" s="139"/>
      <c r="B137" s="128"/>
      <c r="C137" s="11" t="s">
        <v>273</v>
      </c>
      <c r="D137" s="10"/>
      <c r="E137" s="16"/>
    </row>
    <row r="138" spans="1:5" ht="15">
      <c r="A138" s="85"/>
      <c r="B138" s="12"/>
      <c r="C138" s="13"/>
      <c r="D138" s="12"/>
      <c r="E138" s="17"/>
    </row>
    <row r="139" spans="1:5" ht="15">
      <c r="A139" s="153" t="s">
        <v>277</v>
      </c>
      <c r="B139" s="126" t="s">
        <v>275</v>
      </c>
      <c r="C139" s="11" t="s">
        <v>218</v>
      </c>
      <c r="D139" s="10" t="s">
        <v>182</v>
      </c>
      <c r="E139" s="84" t="s">
        <v>687</v>
      </c>
    </row>
    <row r="140" spans="1:5" ht="15">
      <c r="A140" s="138"/>
      <c r="B140" s="127"/>
      <c r="C140" s="11" t="s">
        <v>226</v>
      </c>
      <c r="D140" s="10"/>
      <c r="E140" s="16"/>
    </row>
    <row r="141" spans="1:5" ht="15">
      <c r="A141" s="139"/>
      <c r="B141" s="128"/>
      <c r="C141" s="11" t="s">
        <v>276</v>
      </c>
      <c r="D141" s="10"/>
      <c r="E141" s="16"/>
    </row>
    <row r="142" spans="1:5" ht="15">
      <c r="A142" s="85"/>
      <c r="B142" s="12"/>
      <c r="C142" s="13"/>
      <c r="D142" s="12"/>
      <c r="E142" s="17"/>
    </row>
    <row r="143" spans="1:5" ht="15">
      <c r="A143" s="111" t="s">
        <v>280</v>
      </c>
      <c r="B143" s="105" t="s">
        <v>688</v>
      </c>
      <c r="C143" s="106" t="s">
        <v>55</v>
      </c>
      <c r="D143" s="107" t="s">
        <v>689</v>
      </c>
      <c r="E143" s="108">
        <v>2182277</v>
      </c>
    </row>
    <row r="144" spans="1:5" ht="15">
      <c r="A144" s="85"/>
      <c r="B144" s="12"/>
      <c r="C144" s="13"/>
      <c r="D144" s="12"/>
      <c r="E144" s="17"/>
    </row>
    <row r="145" spans="1:5" ht="15">
      <c r="A145" s="153" t="s">
        <v>281</v>
      </c>
      <c r="B145" s="126" t="s">
        <v>278</v>
      </c>
      <c r="C145" s="11" t="s">
        <v>190</v>
      </c>
      <c r="D145" s="10" t="s">
        <v>101</v>
      </c>
      <c r="E145" s="16">
        <v>6429591</v>
      </c>
    </row>
    <row r="146" spans="1:5" ht="15">
      <c r="A146" s="139"/>
      <c r="B146" s="128"/>
      <c r="C146" s="11" t="s">
        <v>279</v>
      </c>
      <c r="D146" s="10" t="s">
        <v>146</v>
      </c>
      <c r="E146" s="103" t="s">
        <v>690</v>
      </c>
    </row>
    <row r="147" spans="1:5" ht="15">
      <c r="A147" s="85"/>
      <c r="B147" s="12"/>
      <c r="C147" s="13"/>
      <c r="D147" s="12"/>
      <c r="E147" s="17"/>
    </row>
    <row r="148" spans="1:5" ht="15">
      <c r="A148" s="110" t="s">
        <v>283</v>
      </c>
      <c r="B148" s="10" t="s">
        <v>59</v>
      </c>
      <c r="C148" s="37" t="s">
        <v>53</v>
      </c>
      <c r="D148" s="14" t="s">
        <v>107</v>
      </c>
      <c r="E148" s="109" t="s">
        <v>691</v>
      </c>
    </row>
    <row r="149" spans="1:5" ht="15">
      <c r="A149" s="85"/>
      <c r="B149" s="12"/>
      <c r="C149" s="13"/>
      <c r="D149" s="12"/>
      <c r="E149" s="17"/>
    </row>
    <row r="150" spans="1:5" ht="15">
      <c r="A150" s="153" t="s">
        <v>285</v>
      </c>
      <c r="B150" s="126" t="s">
        <v>282</v>
      </c>
      <c r="C150" s="11" t="s">
        <v>53</v>
      </c>
      <c r="D150" s="10" t="s">
        <v>99</v>
      </c>
      <c r="E150" s="36">
        <v>350142</v>
      </c>
    </row>
    <row r="151" spans="1:5" ht="15">
      <c r="A151" s="139"/>
      <c r="B151" s="128"/>
      <c r="C151" s="11" t="s">
        <v>53</v>
      </c>
      <c r="D151" s="10" t="s">
        <v>99</v>
      </c>
      <c r="E151" s="36">
        <v>20031</v>
      </c>
    </row>
    <row r="152" spans="1:5" ht="15">
      <c r="A152" s="85"/>
      <c r="B152" s="12"/>
      <c r="C152" s="13"/>
      <c r="D152" s="12"/>
      <c r="E152" s="17"/>
    </row>
    <row r="153" spans="1:5" ht="15">
      <c r="A153" s="153" t="s">
        <v>287</v>
      </c>
      <c r="B153" s="126" t="s">
        <v>284</v>
      </c>
      <c r="C153" s="11" t="s">
        <v>55</v>
      </c>
      <c r="D153" s="10" t="s">
        <v>97</v>
      </c>
      <c r="E153" s="16">
        <v>2051</v>
      </c>
    </row>
    <row r="154" spans="1:5" ht="15">
      <c r="A154" s="139"/>
      <c r="B154" s="128"/>
      <c r="C154" s="11" t="s">
        <v>279</v>
      </c>
      <c r="D154" s="10" t="s">
        <v>99</v>
      </c>
      <c r="E154" s="84" t="s">
        <v>692</v>
      </c>
    </row>
    <row r="155" spans="1:5" ht="15">
      <c r="A155" s="85"/>
      <c r="B155" s="12"/>
      <c r="C155" s="13"/>
      <c r="D155" s="12"/>
      <c r="E155" s="17"/>
    </row>
    <row r="156" spans="1:5" ht="15">
      <c r="A156" s="153" t="s">
        <v>289</v>
      </c>
      <c r="B156" s="126" t="s">
        <v>286</v>
      </c>
      <c r="C156" s="11" t="s">
        <v>53</v>
      </c>
      <c r="D156" s="10" t="s">
        <v>97</v>
      </c>
      <c r="E156" s="103" t="s">
        <v>693</v>
      </c>
    </row>
    <row r="157" spans="1:5" ht="15">
      <c r="A157" s="139"/>
      <c r="B157" s="128"/>
      <c r="C157" s="11" t="s">
        <v>179</v>
      </c>
      <c r="D157" s="10" t="s">
        <v>97</v>
      </c>
      <c r="E157" s="38">
        <v>1656115</v>
      </c>
    </row>
    <row r="158" spans="1:5" ht="15">
      <c r="A158" s="85"/>
      <c r="B158" s="12"/>
      <c r="C158" s="13"/>
      <c r="D158" s="12"/>
      <c r="E158" s="17"/>
    </row>
    <row r="159" spans="1:5" ht="15">
      <c r="A159" s="153" t="s">
        <v>295</v>
      </c>
      <c r="B159" s="126" t="s">
        <v>288</v>
      </c>
      <c r="C159" s="11" t="s">
        <v>55</v>
      </c>
      <c r="D159" s="10" t="s">
        <v>178</v>
      </c>
      <c r="E159" s="16">
        <v>3165</v>
      </c>
    </row>
    <row r="160" spans="1:5" ht="15">
      <c r="A160" s="139"/>
      <c r="B160" s="128"/>
      <c r="C160" s="11" t="s">
        <v>279</v>
      </c>
      <c r="D160" s="10" t="s">
        <v>165</v>
      </c>
      <c r="E160" s="103" t="s">
        <v>694</v>
      </c>
    </row>
    <row r="161" spans="1:5" ht="15">
      <c r="A161" s="85"/>
      <c r="B161" s="12"/>
      <c r="C161" s="13"/>
      <c r="D161" s="12"/>
      <c r="E161" s="17"/>
    </row>
    <row r="162" spans="1:5" ht="15">
      <c r="A162" s="153" t="s">
        <v>297</v>
      </c>
      <c r="B162" s="126" t="s">
        <v>290</v>
      </c>
      <c r="C162" s="11" t="s">
        <v>291</v>
      </c>
      <c r="D162" s="10"/>
      <c r="E162" s="16" t="s">
        <v>292</v>
      </c>
    </row>
    <row r="163" spans="1:5" ht="15">
      <c r="A163" s="138"/>
      <c r="B163" s="127"/>
      <c r="C163" s="11" t="s">
        <v>293</v>
      </c>
      <c r="D163" s="10"/>
      <c r="E163" s="16"/>
    </row>
    <row r="164" spans="1:5" ht="15">
      <c r="A164" s="138"/>
      <c r="B164" s="127"/>
      <c r="C164" s="11" t="s">
        <v>245</v>
      </c>
      <c r="D164" s="10"/>
      <c r="E164" s="16">
        <v>316</v>
      </c>
    </row>
    <row r="165" spans="1:5" ht="15">
      <c r="A165" s="138"/>
      <c r="B165" s="127"/>
      <c r="C165" s="11" t="s">
        <v>53</v>
      </c>
      <c r="D165" s="10" t="s">
        <v>99</v>
      </c>
      <c r="E165" s="16">
        <v>75761</v>
      </c>
    </row>
    <row r="166" spans="1:5" ht="15">
      <c r="A166" s="138"/>
      <c r="B166" s="127"/>
      <c r="C166" s="11" t="s">
        <v>53</v>
      </c>
      <c r="D166" s="10" t="s">
        <v>294</v>
      </c>
      <c r="E166" s="16">
        <v>70081</v>
      </c>
    </row>
    <row r="167" spans="1:5" ht="15">
      <c r="A167" s="139"/>
      <c r="B167" s="128"/>
      <c r="C167" s="101" t="s">
        <v>53</v>
      </c>
      <c r="D167" s="102" t="s">
        <v>182</v>
      </c>
      <c r="E167" s="96">
        <v>35002</v>
      </c>
    </row>
    <row r="168" spans="1:5" ht="15">
      <c r="A168" s="85"/>
      <c r="B168" s="12"/>
      <c r="C168" s="13"/>
      <c r="D168" s="12"/>
      <c r="E168" s="17"/>
    </row>
    <row r="169" spans="1:5" ht="15">
      <c r="A169" s="110" t="s">
        <v>300</v>
      </c>
      <c r="B169" s="10" t="s">
        <v>296</v>
      </c>
      <c r="C169" s="11" t="s">
        <v>53</v>
      </c>
      <c r="D169" s="10" t="s">
        <v>99</v>
      </c>
      <c r="E169" s="103" t="s">
        <v>695</v>
      </c>
    </row>
    <row r="170" spans="1:5" ht="15">
      <c r="A170" s="85"/>
      <c r="B170" s="12"/>
      <c r="C170" s="13"/>
      <c r="D170" s="12"/>
      <c r="E170" s="17"/>
    </row>
    <row r="171" spans="1:5" ht="15">
      <c r="A171" s="110" t="s">
        <v>302</v>
      </c>
      <c r="B171" s="10" t="s">
        <v>298</v>
      </c>
      <c r="C171" s="99" t="s">
        <v>696</v>
      </c>
      <c r="D171" s="10" t="s">
        <v>299</v>
      </c>
      <c r="E171" s="16">
        <v>1111244</v>
      </c>
    </row>
    <row r="172" spans="1:5" ht="15">
      <c r="A172" s="85"/>
      <c r="B172" s="12"/>
      <c r="C172" s="13"/>
      <c r="D172" s="12"/>
      <c r="E172" s="17"/>
    </row>
    <row r="173" spans="1:5" ht="15">
      <c r="A173" s="153" t="s">
        <v>304</v>
      </c>
      <c r="B173" s="126" t="s">
        <v>301</v>
      </c>
      <c r="C173" s="11" t="s">
        <v>253</v>
      </c>
      <c r="D173" s="10" t="s">
        <v>101</v>
      </c>
      <c r="E173" s="16">
        <v>2020</v>
      </c>
    </row>
    <row r="174" spans="1:5" ht="15">
      <c r="A174" s="139"/>
      <c r="B174" s="128"/>
      <c r="C174" s="11" t="s">
        <v>218</v>
      </c>
      <c r="D174" s="100" t="s">
        <v>99</v>
      </c>
      <c r="E174" s="36">
        <v>370422</v>
      </c>
    </row>
    <row r="175" spans="1:5" ht="15">
      <c r="A175" s="85"/>
      <c r="B175" s="12"/>
      <c r="C175" s="13"/>
      <c r="D175" s="12"/>
      <c r="E175" s="17"/>
    </row>
    <row r="176" spans="1:5" ht="15">
      <c r="A176" s="110" t="s">
        <v>308</v>
      </c>
      <c r="B176" s="10" t="s">
        <v>303</v>
      </c>
      <c r="C176" s="99" t="s">
        <v>697</v>
      </c>
      <c r="D176" s="10" t="s">
        <v>97</v>
      </c>
      <c r="E176" s="103" t="s">
        <v>698</v>
      </c>
    </row>
    <row r="177" spans="1:5" ht="15">
      <c r="A177" s="85"/>
      <c r="B177" s="12"/>
      <c r="C177" s="13"/>
      <c r="D177" s="12"/>
      <c r="E177" s="17"/>
    </row>
    <row r="178" spans="1:5" ht="15">
      <c r="A178" s="153" t="s">
        <v>312</v>
      </c>
      <c r="B178" s="126" t="s">
        <v>305</v>
      </c>
      <c r="C178" s="11" t="s">
        <v>218</v>
      </c>
      <c r="D178" s="10" t="s">
        <v>97</v>
      </c>
      <c r="E178" s="84" t="s">
        <v>699</v>
      </c>
    </row>
    <row r="179" spans="1:5" ht="15">
      <c r="A179" s="139"/>
      <c r="B179" s="128"/>
      <c r="C179" s="37" t="s">
        <v>306</v>
      </c>
      <c r="D179" s="14" t="s">
        <v>307</v>
      </c>
      <c r="E179" s="38">
        <v>1589506</v>
      </c>
    </row>
    <row r="180" spans="1:5" ht="15">
      <c r="A180" s="85"/>
      <c r="B180" s="12"/>
      <c r="C180" s="13"/>
      <c r="D180" s="12"/>
      <c r="E180" s="17"/>
    </row>
    <row r="181" spans="1:5" ht="30">
      <c r="A181" s="153" t="s">
        <v>316</v>
      </c>
      <c r="B181" s="126" t="s">
        <v>309</v>
      </c>
      <c r="C181" s="39" t="s">
        <v>310</v>
      </c>
      <c r="D181" s="10"/>
      <c r="E181" s="16"/>
    </row>
    <row r="182" spans="1:5" ht="15">
      <c r="A182" s="138"/>
      <c r="B182" s="127"/>
      <c r="C182" s="39" t="s">
        <v>218</v>
      </c>
      <c r="D182" s="10"/>
      <c r="E182" s="16">
        <v>3703811</v>
      </c>
    </row>
    <row r="183" spans="1:5" ht="15">
      <c r="A183" s="138"/>
      <c r="B183" s="127"/>
      <c r="C183" s="11" t="s">
        <v>311</v>
      </c>
      <c r="D183" s="10"/>
      <c r="E183" s="16"/>
    </row>
    <row r="184" spans="1:5" ht="15">
      <c r="A184" s="139"/>
      <c r="B184" s="128"/>
      <c r="C184" s="11" t="s">
        <v>266</v>
      </c>
      <c r="D184" s="10" t="s">
        <v>97</v>
      </c>
      <c r="E184" s="103" t="s">
        <v>700</v>
      </c>
    </row>
    <row r="185" spans="1:5" ht="15">
      <c r="A185" s="85"/>
      <c r="B185" s="12"/>
      <c r="C185" s="13"/>
      <c r="D185" s="12"/>
      <c r="E185" s="17"/>
    </row>
    <row r="186" spans="1:5" ht="15">
      <c r="A186" s="153" t="s">
        <v>320</v>
      </c>
      <c r="B186" s="126" t="s">
        <v>313</v>
      </c>
      <c r="C186" s="11" t="s">
        <v>314</v>
      </c>
      <c r="D186" s="10"/>
      <c r="E186" s="16"/>
    </row>
    <row r="187" spans="1:5" ht="15">
      <c r="A187" s="139"/>
      <c r="B187" s="128"/>
      <c r="C187" s="11" t="s">
        <v>315</v>
      </c>
      <c r="D187" s="10" t="s">
        <v>299</v>
      </c>
      <c r="E187" s="36">
        <v>3700345</v>
      </c>
    </row>
    <row r="188" spans="1:5" ht="15">
      <c r="A188" s="85"/>
      <c r="B188" s="12"/>
      <c r="C188" s="13"/>
      <c r="D188" s="12"/>
      <c r="E188" s="17"/>
    </row>
    <row r="189" spans="1:5" ht="15">
      <c r="A189" s="153" t="s">
        <v>322</v>
      </c>
      <c r="B189" s="126" t="s">
        <v>317</v>
      </c>
      <c r="C189" s="11" t="s">
        <v>218</v>
      </c>
      <c r="D189" s="10" t="s">
        <v>318</v>
      </c>
      <c r="E189" s="103" t="s">
        <v>701</v>
      </c>
    </row>
    <row r="190" spans="1:5" ht="15">
      <c r="A190" s="139"/>
      <c r="B190" s="128"/>
      <c r="C190" s="11" t="s">
        <v>218</v>
      </c>
      <c r="D190" s="10" t="s">
        <v>319</v>
      </c>
      <c r="E190" s="36">
        <v>366690</v>
      </c>
    </row>
    <row r="191" spans="1:5" ht="15">
      <c r="A191" s="85"/>
      <c r="B191" s="12"/>
      <c r="C191" s="13"/>
      <c r="D191" s="12"/>
      <c r="E191" s="17"/>
    </row>
    <row r="192" spans="1:5" ht="15">
      <c r="A192" s="153" t="s">
        <v>325</v>
      </c>
      <c r="B192" s="126" t="s">
        <v>321</v>
      </c>
      <c r="C192" s="11" t="s">
        <v>218</v>
      </c>
      <c r="D192" s="10"/>
      <c r="E192" s="16">
        <v>3328</v>
      </c>
    </row>
    <row r="193" spans="1:5" ht="15">
      <c r="A193" s="138"/>
      <c r="B193" s="127"/>
      <c r="C193" s="11" t="s">
        <v>218</v>
      </c>
      <c r="D193" s="10"/>
      <c r="E193" s="16">
        <v>3702295</v>
      </c>
    </row>
    <row r="194" spans="1:5" ht="15">
      <c r="A194" s="138"/>
      <c r="B194" s="127"/>
      <c r="C194" s="11" t="s">
        <v>266</v>
      </c>
      <c r="D194" s="10"/>
      <c r="E194" s="16">
        <v>31</v>
      </c>
    </row>
    <row r="195" spans="1:5" ht="15">
      <c r="A195" s="139"/>
      <c r="B195" s="128"/>
      <c r="C195" s="101" t="s">
        <v>218</v>
      </c>
      <c r="D195" s="102" t="s">
        <v>97</v>
      </c>
      <c r="E195" s="96">
        <v>3702242</v>
      </c>
    </row>
    <row r="196" spans="1:5" ht="15">
      <c r="A196" s="85"/>
      <c r="B196" s="12"/>
      <c r="C196" s="13"/>
      <c r="D196" s="12"/>
      <c r="E196" s="17"/>
    </row>
    <row r="197" spans="1:5" ht="15">
      <c r="A197" s="153" t="s">
        <v>328</v>
      </c>
      <c r="B197" s="126" t="s">
        <v>323</v>
      </c>
      <c r="C197" s="37" t="s">
        <v>468</v>
      </c>
      <c r="D197" s="14" t="s">
        <v>324</v>
      </c>
      <c r="E197" s="38">
        <v>7085061</v>
      </c>
    </row>
    <row r="198" spans="1:5" ht="15">
      <c r="A198" s="139"/>
      <c r="B198" s="128"/>
      <c r="C198" s="11" t="s">
        <v>253</v>
      </c>
      <c r="D198" s="10" t="s">
        <v>324</v>
      </c>
      <c r="E198" s="16">
        <v>3701</v>
      </c>
    </row>
    <row r="199" spans="1:5" ht="15">
      <c r="A199" s="85"/>
      <c r="B199" s="12"/>
      <c r="C199" s="13"/>
      <c r="D199" s="12"/>
      <c r="E199" s="17"/>
    </row>
    <row r="200" spans="1:5" ht="15">
      <c r="A200" s="153" t="s">
        <v>331</v>
      </c>
      <c r="B200" s="126" t="s">
        <v>326</v>
      </c>
      <c r="C200" s="11" t="s">
        <v>218</v>
      </c>
      <c r="D200" s="10"/>
      <c r="E200" s="16"/>
    </row>
    <row r="201" spans="1:5" ht="15">
      <c r="A201" s="139"/>
      <c r="B201" s="128"/>
      <c r="C201" s="37" t="s">
        <v>266</v>
      </c>
      <c r="D201" s="14" t="s">
        <v>327</v>
      </c>
      <c r="E201" s="38">
        <v>2204378</v>
      </c>
    </row>
    <row r="202" spans="1:5" ht="15">
      <c r="A202" s="85"/>
      <c r="B202" s="12"/>
      <c r="C202" s="13"/>
      <c r="D202" s="12"/>
      <c r="E202" s="17"/>
    </row>
    <row r="203" spans="1:5" ht="15">
      <c r="A203" s="110" t="s">
        <v>335</v>
      </c>
      <c r="B203" s="10" t="s">
        <v>329</v>
      </c>
      <c r="C203" s="11" t="s">
        <v>330</v>
      </c>
      <c r="D203" s="10" t="s">
        <v>97</v>
      </c>
      <c r="E203" s="96">
        <v>343370</v>
      </c>
    </row>
    <row r="204" spans="1:5" ht="15">
      <c r="A204" s="85"/>
      <c r="B204" s="12"/>
      <c r="C204" s="13"/>
      <c r="D204" s="12"/>
      <c r="E204" s="17"/>
    </row>
    <row r="205" spans="1:5" ht="15">
      <c r="A205" s="110" t="s">
        <v>338</v>
      </c>
      <c r="B205" s="10" t="s">
        <v>332</v>
      </c>
      <c r="C205" s="11" t="s">
        <v>333</v>
      </c>
      <c r="D205" s="10" t="s">
        <v>334</v>
      </c>
      <c r="E205" s="16">
        <v>381606</v>
      </c>
    </row>
    <row r="206" spans="1:5" ht="15">
      <c r="A206" s="85"/>
      <c r="B206" s="12"/>
      <c r="C206" s="13"/>
      <c r="D206" s="12"/>
      <c r="E206" s="17"/>
    </row>
    <row r="207" spans="1:5" ht="15">
      <c r="A207" s="153" t="s">
        <v>341</v>
      </c>
      <c r="B207" s="126" t="s">
        <v>336</v>
      </c>
      <c r="C207" s="11" t="s">
        <v>330</v>
      </c>
      <c r="D207" s="100" t="s">
        <v>97</v>
      </c>
      <c r="E207" s="36">
        <v>340415</v>
      </c>
    </row>
    <row r="208" spans="1:5" ht="15">
      <c r="A208" s="139"/>
      <c r="B208" s="128"/>
      <c r="C208" s="15" t="s">
        <v>337</v>
      </c>
      <c r="D208" s="15" t="s">
        <v>702</v>
      </c>
      <c r="E208" s="18">
        <v>6628804</v>
      </c>
    </row>
    <row r="209" spans="1:5" ht="15">
      <c r="A209" s="85"/>
      <c r="B209" s="12"/>
      <c r="C209" s="13"/>
      <c r="D209" s="12"/>
      <c r="E209" s="17"/>
    </row>
    <row r="210" spans="1:5" ht="15">
      <c r="A210" s="153" t="s">
        <v>344</v>
      </c>
      <c r="B210" s="126" t="s">
        <v>339</v>
      </c>
      <c r="C210" s="11" t="s">
        <v>330</v>
      </c>
      <c r="D210" s="10" t="s">
        <v>255</v>
      </c>
      <c r="E210" s="36">
        <v>340865</v>
      </c>
    </row>
    <row r="211" spans="1:5" ht="15">
      <c r="A211" s="139"/>
      <c r="B211" s="128"/>
      <c r="C211" s="14" t="s">
        <v>337</v>
      </c>
      <c r="D211" s="14" t="s">
        <v>340</v>
      </c>
      <c r="E211" s="38">
        <v>6631477</v>
      </c>
    </row>
    <row r="212" spans="1:5" ht="15">
      <c r="A212" s="85"/>
      <c r="B212" s="12"/>
      <c r="C212" s="13"/>
      <c r="D212" s="12"/>
      <c r="E212" s="17"/>
    </row>
    <row r="213" spans="1:5" ht="15">
      <c r="A213" s="110" t="s">
        <v>350</v>
      </c>
      <c r="B213" s="10" t="s">
        <v>342</v>
      </c>
      <c r="C213" s="11" t="s">
        <v>343</v>
      </c>
      <c r="D213" s="10" t="s">
        <v>178</v>
      </c>
      <c r="E213" s="103" t="s">
        <v>703</v>
      </c>
    </row>
    <row r="214" spans="1:5" ht="15">
      <c r="A214" s="85"/>
      <c r="B214" s="12"/>
      <c r="C214" s="13"/>
      <c r="D214" s="12"/>
      <c r="E214" s="17"/>
    </row>
    <row r="215" spans="1:5" ht="15">
      <c r="A215" s="153" t="s">
        <v>355</v>
      </c>
      <c r="B215" s="126" t="s">
        <v>345</v>
      </c>
      <c r="C215" s="11" t="s">
        <v>346</v>
      </c>
      <c r="D215" s="10" t="s">
        <v>347</v>
      </c>
      <c r="E215" s="16" t="s">
        <v>348</v>
      </c>
    </row>
    <row r="216" spans="1:5" ht="15">
      <c r="A216" s="139"/>
      <c r="B216" s="128"/>
      <c r="C216" s="11" t="s">
        <v>349</v>
      </c>
      <c r="D216" s="10" t="s">
        <v>101</v>
      </c>
      <c r="E216" s="36">
        <v>341135</v>
      </c>
    </row>
    <row r="217" spans="1:5" ht="15">
      <c r="A217" s="85"/>
      <c r="B217" s="12"/>
      <c r="C217" s="13"/>
      <c r="D217" s="12"/>
      <c r="E217" s="17"/>
    </row>
    <row r="218" spans="1:5" ht="15">
      <c r="A218" s="153" t="s">
        <v>359</v>
      </c>
      <c r="B218" s="126" t="s">
        <v>351</v>
      </c>
      <c r="C218" s="11" t="s">
        <v>346</v>
      </c>
      <c r="D218" s="10" t="s">
        <v>352</v>
      </c>
      <c r="E218" s="16" t="s">
        <v>353</v>
      </c>
    </row>
    <row r="219" spans="1:5" ht="15">
      <c r="A219" s="139"/>
      <c r="B219" s="128"/>
      <c r="C219" s="11" t="s">
        <v>330</v>
      </c>
      <c r="D219" s="10" t="s">
        <v>354</v>
      </c>
      <c r="E219" s="96">
        <v>343200</v>
      </c>
    </row>
    <row r="220" spans="1:5" ht="15">
      <c r="A220" s="85"/>
      <c r="B220" s="12"/>
      <c r="C220" s="13"/>
      <c r="D220" s="12"/>
      <c r="E220" s="17"/>
    </row>
    <row r="221" spans="1:5" ht="15">
      <c r="A221" s="153" t="s">
        <v>363</v>
      </c>
      <c r="B221" s="126" t="s">
        <v>356</v>
      </c>
      <c r="C221" s="11" t="s">
        <v>346</v>
      </c>
      <c r="D221" s="10" t="s">
        <v>347</v>
      </c>
      <c r="E221" s="16" t="s">
        <v>357</v>
      </c>
    </row>
    <row r="222" spans="1:5" ht="15">
      <c r="A222" s="139"/>
      <c r="B222" s="128"/>
      <c r="C222" s="11" t="s">
        <v>346</v>
      </c>
      <c r="D222" s="10" t="s">
        <v>358</v>
      </c>
      <c r="E222" s="103" t="s">
        <v>704</v>
      </c>
    </row>
    <row r="223" spans="1:5" ht="15">
      <c r="A223" s="85"/>
      <c r="B223" s="12"/>
      <c r="C223" s="13"/>
      <c r="D223" s="12"/>
      <c r="E223" s="17"/>
    </row>
    <row r="224" spans="1:5" ht="15">
      <c r="A224" s="153" t="s">
        <v>366</v>
      </c>
      <c r="B224" s="126" t="s">
        <v>360</v>
      </c>
      <c r="C224" s="11" t="s">
        <v>177</v>
      </c>
      <c r="D224" s="10" t="s">
        <v>101</v>
      </c>
      <c r="E224" s="16">
        <v>1647353</v>
      </c>
    </row>
    <row r="225" spans="1:5" ht="15">
      <c r="A225" s="138"/>
      <c r="B225" s="127"/>
      <c r="C225" s="11" t="s">
        <v>361</v>
      </c>
      <c r="D225" s="10" t="s">
        <v>97</v>
      </c>
      <c r="E225" s="16">
        <v>2680</v>
      </c>
    </row>
    <row r="226" spans="1:5" ht="15">
      <c r="A226" s="138"/>
      <c r="B226" s="127"/>
      <c r="C226" s="11" t="s">
        <v>346</v>
      </c>
      <c r="D226" s="10" t="s">
        <v>97</v>
      </c>
      <c r="E226" s="16" t="s">
        <v>362</v>
      </c>
    </row>
    <row r="227" spans="1:5" ht="15">
      <c r="A227" s="139"/>
      <c r="B227" s="128"/>
      <c r="C227" s="101" t="s">
        <v>361</v>
      </c>
      <c r="D227" s="102" t="s">
        <v>101</v>
      </c>
      <c r="E227" s="96">
        <v>349035</v>
      </c>
    </row>
    <row r="228" spans="1:5" ht="15">
      <c r="A228" s="85"/>
      <c r="B228" s="12"/>
      <c r="C228" s="13"/>
      <c r="D228" s="12"/>
      <c r="E228" s="17"/>
    </row>
    <row r="229" spans="1:5" ht="15">
      <c r="A229" s="110" t="s">
        <v>368</v>
      </c>
      <c r="B229" s="10" t="s">
        <v>364</v>
      </c>
      <c r="C229" s="11" t="s">
        <v>346</v>
      </c>
      <c r="D229" s="10" t="s">
        <v>365</v>
      </c>
      <c r="E229" s="103" t="s">
        <v>705</v>
      </c>
    </row>
    <row r="230" spans="1:5" ht="15">
      <c r="A230" s="85"/>
      <c r="B230" s="12"/>
      <c r="C230" s="13"/>
      <c r="D230" s="12"/>
      <c r="E230" s="17"/>
    </row>
    <row r="231" spans="1:5" ht="15">
      <c r="A231" s="153" t="s">
        <v>371</v>
      </c>
      <c r="B231" s="126" t="s">
        <v>367</v>
      </c>
      <c r="C231" s="11" t="s">
        <v>177</v>
      </c>
      <c r="D231" s="10" t="s">
        <v>97</v>
      </c>
      <c r="E231" s="16">
        <v>1282169</v>
      </c>
    </row>
    <row r="232" spans="1:5" ht="15">
      <c r="A232" s="139"/>
      <c r="B232" s="128"/>
      <c r="C232" s="11" t="s">
        <v>330</v>
      </c>
      <c r="D232" s="10" t="s">
        <v>97</v>
      </c>
      <c r="E232" s="96">
        <v>343273</v>
      </c>
    </row>
    <row r="233" spans="1:5" ht="15">
      <c r="A233" s="85"/>
      <c r="B233" s="12"/>
      <c r="C233" s="13"/>
      <c r="D233" s="12"/>
      <c r="E233" s="17"/>
    </row>
    <row r="234" spans="1:5" ht="15">
      <c r="A234" s="153" t="s">
        <v>375</v>
      </c>
      <c r="B234" s="126" t="s">
        <v>369</v>
      </c>
      <c r="C234" s="11" t="s">
        <v>177</v>
      </c>
      <c r="D234" s="10" t="s">
        <v>299</v>
      </c>
      <c r="E234" s="16">
        <v>8563124</v>
      </c>
    </row>
    <row r="235" spans="1:5" ht="15">
      <c r="A235" s="139"/>
      <c r="B235" s="128"/>
      <c r="C235" s="11" t="s">
        <v>370</v>
      </c>
      <c r="D235" s="10" t="s">
        <v>97</v>
      </c>
      <c r="E235" s="96">
        <v>370439</v>
      </c>
    </row>
    <row r="236" spans="1:5" ht="15">
      <c r="A236" s="85"/>
      <c r="B236" s="12"/>
      <c r="C236" s="13"/>
      <c r="D236" s="12"/>
      <c r="E236" s="17"/>
    </row>
    <row r="237" spans="1:5" ht="15">
      <c r="A237" s="153" t="s">
        <v>377</v>
      </c>
      <c r="B237" s="126" t="s">
        <v>372</v>
      </c>
      <c r="C237" s="99" t="s">
        <v>706</v>
      </c>
      <c r="D237" s="10" t="s">
        <v>373</v>
      </c>
      <c r="E237" s="16">
        <v>7000195</v>
      </c>
    </row>
    <row r="238" spans="1:5" ht="15">
      <c r="A238" s="139"/>
      <c r="B238" s="128"/>
      <c r="C238" s="11" t="s">
        <v>330</v>
      </c>
      <c r="D238" s="10" t="s">
        <v>374</v>
      </c>
      <c r="E238" s="16">
        <v>4151</v>
      </c>
    </row>
    <row r="239" spans="1:5" ht="15">
      <c r="A239" s="85"/>
      <c r="B239" s="12"/>
      <c r="C239" s="13"/>
      <c r="D239" s="12"/>
      <c r="E239" s="17"/>
    </row>
    <row r="240" spans="1:5" ht="15">
      <c r="A240" s="110" t="s">
        <v>382</v>
      </c>
      <c r="B240" s="10" t="s">
        <v>376</v>
      </c>
      <c r="C240" s="11" t="s">
        <v>346</v>
      </c>
      <c r="D240" s="10" t="s">
        <v>97</v>
      </c>
      <c r="E240" s="103" t="s">
        <v>707</v>
      </c>
    </row>
    <row r="241" spans="1:5" ht="15">
      <c r="A241" s="85"/>
      <c r="B241" s="12"/>
      <c r="C241" s="13"/>
      <c r="D241" s="12"/>
      <c r="E241" s="17"/>
    </row>
    <row r="242" spans="1:5" ht="15">
      <c r="A242" s="100" t="s">
        <v>721</v>
      </c>
      <c r="B242" s="100" t="s">
        <v>360</v>
      </c>
      <c r="C242" s="99" t="s">
        <v>177</v>
      </c>
      <c r="D242" s="99" t="s">
        <v>101</v>
      </c>
      <c r="E242" s="99">
        <v>1647353</v>
      </c>
    </row>
    <row r="243" spans="1:5" ht="15">
      <c r="A243" s="85"/>
      <c r="B243" s="12"/>
      <c r="C243" s="13"/>
      <c r="D243" s="12"/>
      <c r="E243" s="17"/>
    </row>
    <row r="244" spans="1:5" ht="15">
      <c r="A244" s="100" t="s">
        <v>721</v>
      </c>
      <c r="B244" s="100" t="s">
        <v>364</v>
      </c>
      <c r="C244" s="99" t="s">
        <v>346</v>
      </c>
      <c r="D244" s="99" t="s">
        <v>365</v>
      </c>
      <c r="E244" s="99" t="s">
        <v>722</v>
      </c>
    </row>
    <row r="245" spans="1:5" ht="15">
      <c r="A245" s="100"/>
      <c r="B245" s="100"/>
      <c r="C245" s="99" t="s">
        <v>723</v>
      </c>
      <c r="D245" s="99" t="s">
        <v>178</v>
      </c>
      <c r="E245" s="114">
        <v>342300</v>
      </c>
    </row>
    <row r="246" spans="1:5" ht="15">
      <c r="A246" s="85"/>
      <c r="B246" s="12"/>
      <c r="C246" s="13"/>
      <c r="D246" s="12"/>
      <c r="E246" s="17"/>
    </row>
    <row r="247" spans="1:5" ht="15">
      <c r="A247" s="153" t="s">
        <v>384</v>
      </c>
      <c r="B247" s="126" t="s">
        <v>378</v>
      </c>
      <c r="C247" s="11" t="s">
        <v>379</v>
      </c>
      <c r="D247" s="10" t="s">
        <v>380</v>
      </c>
      <c r="E247" s="16">
        <v>9210287</v>
      </c>
    </row>
    <row r="248" spans="1:5" ht="15">
      <c r="A248" s="139"/>
      <c r="B248" s="128"/>
      <c r="C248" s="11" t="s">
        <v>381</v>
      </c>
      <c r="D248" s="10" t="s">
        <v>299</v>
      </c>
      <c r="E248" s="36">
        <v>232055</v>
      </c>
    </row>
    <row r="249" spans="1:5" ht="15">
      <c r="A249" s="85"/>
      <c r="B249" s="12"/>
      <c r="C249" s="13"/>
      <c r="D249" s="12"/>
      <c r="E249" s="17"/>
    </row>
    <row r="250" spans="1:5" ht="15">
      <c r="A250" s="153" t="s">
        <v>386</v>
      </c>
      <c r="B250" s="126" t="s">
        <v>383</v>
      </c>
      <c r="C250" s="11" t="s">
        <v>379</v>
      </c>
      <c r="D250" s="10" t="s">
        <v>139</v>
      </c>
      <c r="E250" s="36">
        <v>417527</v>
      </c>
    </row>
    <row r="251" spans="1:5" ht="15">
      <c r="A251" s="139"/>
      <c r="B251" s="128"/>
      <c r="C251" s="11" t="s">
        <v>130</v>
      </c>
      <c r="D251" s="10" t="s">
        <v>139</v>
      </c>
      <c r="E251" s="84" t="s">
        <v>708</v>
      </c>
    </row>
    <row r="252" spans="1:5" ht="15">
      <c r="A252" s="85"/>
      <c r="B252" s="12"/>
      <c r="C252" s="13"/>
      <c r="D252" s="12"/>
      <c r="E252" s="17"/>
    </row>
    <row r="253" spans="1:5" ht="15">
      <c r="A253" s="110" t="s">
        <v>389</v>
      </c>
      <c r="B253" s="10" t="s">
        <v>385</v>
      </c>
      <c r="C253" s="11" t="s">
        <v>130</v>
      </c>
      <c r="D253" s="10" t="s">
        <v>128</v>
      </c>
      <c r="E253" s="96">
        <v>232080</v>
      </c>
    </row>
    <row r="254" spans="1:5" ht="15">
      <c r="A254" s="85"/>
      <c r="B254" s="12"/>
      <c r="C254" s="13"/>
      <c r="D254" s="12"/>
      <c r="E254" s="17"/>
    </row>
    <row r="255" spans="1:5" ht="15">
      <c r="A255" s="153" t="s">
        <v>394</v>
      </c>
      <c r="B255" s="126" t="s">
        <v>387</v>
      </c>
      <c r="C255" s="11" t="s">
        <v>388</v>
      </c>
      <c r="D255" s="10" t="s">
        <v>97</v>
      </c>
      <c r="E255" s="16">
        <v>1024025</v>
      </c>
    </row>
    <row r="256" spans="1:5" ht="15">
      <c r="A256" s="139"/>
      <c r="B256" s="128"/>
      <c r="C256" s="11" t="s">
        <v>381</v>
      </c>
      <c r="D256" s="10" t="s">
        <v>97</v>
      </c>
      <c r="E256" s="16">
        <v>232103</v>
      </c>
    </row>
    <row r="257" spans="1:5" ht="15">
      <c r="A257" s="85"/>
      <c r="B257" s="12"/>
      <c r="C257" s="13"/>
      <c r="D257" s="12"/>
      <c r="E257" s="17"/>
    </row>
    <row r="258" spans="1:5" ht="15">
      <c r="A258" s="100" t="s">
        <v>721</v>
      </c>
      <c r="B258" s="100" t="s">
        <v>383</v>
      </c>
      <c r="C258" s="99" t="s">
        <v>379</v>
      </c>
      <c r="D258" s="99" t="s">
        <v>139</v>
      </c>
      <c r="E258" s="115">
        <v>417527</v>
      </c>
    </row>
    <row r="259" spans="1:5" ht="15">
      <c r="A259" s="100"/>
      <c r="B259" s="100"/>
      <c r="C259" s="99" t="s">
        <v>130</v>
      </c>
      <c r="D259" s="99" t="s">
        <v>139</v>
      </c>
      <c r="E259" s="114">
        <v>232062</v>
      </c>
    </row>
    <row r="260" spans="1:5" ht="15">
      <c r="A260" s="87"/>
      <c r="B260" s="52"/>
      <c r="C260" s="13"/>
      <c r="D260" s="12"/>
      <c r="E260" s="17"/>
    </row>
    <row r="261" spans="1:5" ht="30">
      <c r="A261" s="153" t="s">
        <v>396</v>
      </c>
      <c r="B261" s="126" t="s">
        <v>390</v>
      </c>
      <c r="C261" s="39" t="s">
        <v>391</v>
      </c>
      <c r="D261" s="102" t="s">
        <v>98</v>
      </c>
      <c r="E261" s="96">
        <v>230014</v>
      </c>
    </row>
    <row r="262" spans="1:5" ht="30">
      <c r="A262" s="138"/>
      <c r="B262" s="127"/>
      <c r="C262" s="39" t="s">
        <v>392</v>
      </c>
      <c r="D262" s="10"/>
      <c r="E262" s="16"/>
    </row>
    <row r="263" spans="1:5" ht="15">
      <c r="A263" s="139"/>
      <c r="B263" s="128"/>
      <c r="C263" s="40" t="s">
        <v>393</v>
      </c>
      <c r="D263" s="10" t="s">
        <v>98</v>
      </c>
      <c r="E263" s="16">
        <v>6304255</v>
      </c>
    </row>
    <row r="264" spans="1:5" ht="15">
      <c r="A264" s="85"/>
      <c r="B264" s="12"/>
      <c r="C264" s="13"/>
      <c r="D264" s="12"/>
      <c r="E264" s="17"/>
    </row>
    <row r="265" spans="1:5" ht="15">
      <c r="A265" s="110" t="s">
        <v>398</v>
      </c>
      <c r="B265" s="10" t="s">
        <v>395</v>
      </c>
      <c r="C265" s="11"/>
      <c r="D265" s="10"/>
      <c r="E265" s="16"/>
    </row>
    <row r="266" spans="1:5" ht="15">
      <c r="A266" s="85"/>
      <c r="B266" s="12"/>
      <c r="C266" s="13"/>
      <c r="D266" s="12"/>
      <c r="E266" s="17"/>
    </row>
    <row r="267" spans="1:5" ht="15">
      <c r="A267" s="110" t="s">
        <v>401</v>
      </c>
      <c r="B267" s="10" t="s">
        <v>397</v>
      </c>
      <c r="C267" s="11"/>
      <c r="D267" s="10"/>
      <c r="E267" s="16"/>
    </row>
    <row r="268" spans="1:5" ht="15">
      <c r="A268" s="85"/>
      <c r="B268" s="12"/>
      <c r="C268" s="13"/>
      <c r="D268" s="12"/>
      <c r="E268" s="17"/>
    </row>
    <row r="269" spans="1:5" ht="15">
      <c r="A269" s="153" t="s">
        <v>403</v>
      </c>
      <c r="B269" s="126" t="s">
        <v>399</v>
      </c>
      <c r="C269" s="11" t="s">
        <v>261</v>
      </c>
      <c r="D269" s="10" t="s">
        <v>98</v>
      </c>
      <c r="E269" s="16">
        <v>6267272</v>
      </c>
    </row>
    <row r="270" spans="1:5" ht="15">
      <c r="A270" s="139"/>
      <c r="B270" s="128"/>
      <c r="C270" s="11" t="s">
        <v>400</v>
      </c>
      <c r="D270" s="10" t="s">
        <v>98</v>
      </c>
      <c r="E270" s="16">
        <v>64067</v>
      </c>
    </row>
    <row r="271" spans="1:5" ht="15">
      <c r="A271" s="85"/>
      <c r="B271" s="58"/>
      <c r="C271" s="13"/>
      <c r="D271" s="12"/>
      <c r="E271" s="17"/>
    </row>
    <row r="272" spans="1:5" ht="15">
      <c r="A272" s="153" t="s">
        <v>405</v>
      </c>
      <c r="B272" s="126" t="s">
        <v>402</v>
      </c>
      <c r="C272" s="11" t="s">
        <v>261</v>
      </c>
      <c r="D272" s="10" t="s">
        <v>102</v>
      </c>
      <c r="E272" s="16">
        <v>6698021</v>
      </c>
    </row>
    <row r="273" spans="1:5" ht="15">
      <c r="A273" s="139"/>
      <c r="B273" s="128"/>
      <c r="C273" s="11" t="s">
        <v>129</v>
      </c>
      <c r="D273" s="10" t="s">
        <v>102</v>
      </c>
      <c r="E273" s="36">
        <v>64032</v>
      </c>
    </row>
    <row r="274" spans="1:5" ht="15">
      <c r="A274" s="85"/>
      <c r="B274" s="58"/>
      <c r="C274" s="13"/>
      <c r="D274" s="12"/>
      <c r="E274" s="17"/>
    </row>
    <row r="275" spans="1:5" ht="15">
      <c r="A275" s="153" t="s">
        <v>408</v>
      </c>
      <c r="B275" s="126" t="s">
        <v>404</v>
      </c>
      <c r="C275" s="11" t="s">
        <v>261</v>
      </c>
      <c r="D275" s="10" t="s">
        <v>102</v>
      </c>
      <c r="E275" s="16">
        <v>6697890</v>
      </c>
    </row>
    <row r="276" spans="1:5" ht="15">
      <c r="A276" s="139"/>
      <c r="B276" s="128"/>
      <c r="C276" s="11" t="s">
        <v>129</v>
      </c>
      <c r="D276" s="100" t="s">
        <v>102</v>
      </c>
      <c r="E276" s="36">
        <v>64036</v>
      </c>
    </row>
    <row r="277" spans="1:5" ht="15">
      <c r="A277" s="85"/>
      <c r="B277" s="12"/>
      <c r="C277" s="13"/>
      <c r="D277" s="12"/>
      <c r="E277" s="17"/>
    </row>
    <row r="278" spans="1:5" ht="15">
      <c r="A278" s="110" t="s">
        <v>413</v>
      </c>
      <c r="B278" s="10" t="s">
        <v>406</v>
      </c>
      <c r="C278" s="99" t="s">
        <v>709</v>
      </c>
      <c r="D278" s="10" t="s">
        <v>407</v>
      </c>
      <c r="E278" s="16">
        <v>2389260</v>
      </c>
    </row>
    <row r="279" spans="1:5" ht="15">
      <c r="A279" s="85"/>
      <c r="B279" s="12"/>
      <c r="C279" s="13"/>
      <c r="D279" s="12"/>
      <c r="E279" s="17"/>
    </row>
    <row r="280" spans="1:5" ht="15">
      <c r="A280" s="153" t="s">
        <v>416</v>
      </c>
      <c r="B280" s="126" t="s">
        <v>409</v>
      </c>
      <c r="C280" s="11" t="s">
        <v>410</v>
      </c>
      <c r="D280" s="10" t="s">
        <v>411</v>
      </c>
      <c r="E280" s="16">
        <v>8256323</v>
      </c>
    </row>
    <row r="281" spans="1:5" ht="15">
      <c r="A281" s="139"/>
      <c r="B281" s="128"/>
      <c r="C281" s="11" t="s">
        <v>125</v>
      </c>
      <c r="D281" s="10" t="s">
        <v>412</v>
      </c>
      <c r="E281" s="103" t="s">
        <v>710</v>
      </c>
    </row>
    <row r="282" spans="1:5" ht="15">
      <c r="A282" s="85"/>
      <c r="B282" s="12"/>
      <c r="C282" s="13"/>
      <c r="D282" s="12"/>
      <c r="E282" s="17"/>
    </row>
    <row r="283" spans="1:5" ht="15">
      <c r="A283" s="153" t="s">
        <v>419</v>
      </c>
      <c r="B283" s="126" t="s">
        <v>414</v>
      </c>
      <c r="C283" s="11" t="s">
        <v>208</v>
      </c>
      <c r="D283" s="10" t="s">
        <v>98</v>
      </c>
      <c r="E283" s="16">
        <v>5686688</v>
      </c>
    </row>
    <row r="284" spans="1:5" ht="15">
      <c r="A284" s="139"/>
      <c r="B284" s="128"/>
      <c r="C284" s="11" t="s">
        <v>415</v>
      </c>
      <c r="D284" s="10" t="s">
        <v>98</v>
      </c>
      <c r="E284" s="16">
        <v>65022</v>
      </c>
    </row>
    <row r="285" spans="1:5" ht="15">
      <c r="A285" s="85"/>
      <c r="B285" s="12"/>
      <c r="C285" s="13"/>
      <c r="D285" s="12"/>
      <c r="E285" s="17"/>
    </row>
    <row r="286" spans="1:5" ht="15">
      <c r="A286" s="110" t="s">
        <v>421</v>
      </c>
      <c r="B286" s="10" t="s">
        <v>417</v>
      </c>
      <c r="C286" s="11" t="s">
        <v>190</v>
      </c>
      <c r="D286" s="10" t="s">
        <v>418</v>
      </c>
      <c r="E286" s="16">
        <v>1012335</v>
      </c>
    </row>
    <row r="287" spans="1:5" ht="15">
      <c r="A287" s="85"/>
      <c r="B287" s="12"/>
      <c r="C287" s="13"/>
      <c r="D287" s="12"/>
      <c r="E287" s="17"/>
    </row>
    <row r="288" spans="1:5" ht="15">
      <c r="A288" s="153" t="s">
        <v>425</v>
      </c>
      <c r="B288" s="126" t="s">
        <v>420</v>
      </c>
      <c r="C288" s="11" t="s">
        <v>198</v>
      </c>
      <c r="D288" s="10" t="s">
        <v>102</v>
      </c>
      <c r="E288" s="16">
        <v>2406163</v>
      </c>
    </row>
    <row r="289" spans="1:5" ht="15">
      <c r="A289" s="139"/>
      <c r="B289" s="128"/>
      <c r="C289" s="11" t="s">
        <v>415</v>
      </c>
      <c r="D289" s="10" t="s">
        <v>98</v>
      </c>
      <c r="E289" s="16">
        <v>64308</v>
      </c>
    </row>
    <row r="290" spans="1:5" ht="15">
      <c r="A290" s="85"/>
      <c r="B290" s="58"/>
      <c r="C290" s="13"/>
      <c r="D290" s="12"/>
      <c r="E290" s="17"/>
    </row>
    <row r="291" spans="1:5" ht="15">
      <c r="A291" s="153" t="s">
        <v>428</v>
      </c>
      <c r="B291" s="126" t="s">
        <v>422</v>
      </c>
      <c r="C291" s="11" t="s">
        <v>423</v>
      </c>
      <c r="D291" s="10" t="s">
        <v>97</v>
      </c>
      <c r="E291" s="16">
        <v>400141</v>
      </c>
    </row>
    <row r="292" spans="1:5" ht="15">
      <c r="A292" s="139"/>
      <c r="B292" s="128"/>
      <c r="C292" s="11" t="s">
        <v>424</v>
      </c>
      <c r="D292" s="10" t="s">
        <v>97</v>
      </c>
      <c r="E292" s="36">
        <v>143334</v>
      </c>
    </row>
    <row r="293" spans="1:5" ht="15">
      <c r="A293" s="85"/>
      <c r="B293" s="58"/>
      <c r="C293" s="13"/>
      <c r="D293" s="12"/>
      <c r="E293" s="17"/>
    </row>
    <row r="294" spans="1:5" ht="15">
      <c r="A294" s="153" t="s">
        <v>432</v>
      </c>
      <c r="B294" s="126" t="s">
        <v>426</v>
      </c>
      <c r="C294" s="11" t="s">
        <v>427</v>
      </c>
      <c r="D294" s="10" t="s">
        <v>97</v>
      </c>
      <c r="E294" s="16">
        <v>133040</v>
      </c>
    </row>
    <row r="295" spans="1:5" ht="15">
      <c r="A295" s="139"/>
      <c r="B295" s="128"/>
      <c r="C295" s="101" t="s">
        <v>711</v>
      </c>
      <c r="D295" s="102" t="s">
        <v>97</v>
      </c>
      <c r="E295" s="96">
        <v>1331248</v>
      </c>
    </row>
    <row r="296" spans="1:5" ht="15">
      <c r="A296" s="85"/>
      <c r="B296" s="58"/>
      <c r="C296" s="13"/>
      <c r="D296" s="12"/>
      <c r="E296" s="17"/>
    </row>
    <row r="297" spans="1:5" ht="15">
      <c r="A297" s="153" t="s">
        <v>435</v>
      </c>
      <c r="B297" s="126" t="s">
        <v>429</v>
      </c>
      <c r="C297" s="11" t="s">
        <v>430</v>
      </c>
      <c r="D297" s="10" t="s">
        <v>97</v>
      </c>
      <c r="E297" s="16">
        <v>6333132</v>
      </c>
    </row>
    <row r="298" spans="1:5" ht="15">
      <c r="A298" s="139"/>
      <c r="B298" s="128"/>
      <c r="C298" s="11" t="s">
        <v>431</v>
      </c>
      <c r="D298" s="10" t="s">
        <v>97</v>
      </c>
      <c r="E298" s="16">
        <v>141029</v>
      </c>
    </row>
    <row r="299" spans="1:5" ht="15">
      <c r="A299" s="85"/>
      <c r="B299" s="58"/>
      <c r="C299" s="13"/>
      <c r="D299" s="12"/>
      <c r="E299" s="17"/>
    </row>
    <row r="300" spans="1:5" ht="15">
      <c r="A300" s="153" t="s">
        <v>439</v>
      </c>
      <c r="B300" s="126" t="s">
        <v>433</v>
      </c>
      <c r="C300" s="11" t="s">
        <v>434</v>
      </c>
      <c r="D300" s="10" t="s">
        <v>97</v>
      </c>
      <c r="E300" s="16">
        <v>2572055</v>
      </c>
    </row>
    <row r="301" spans="1:5" ht="15">
      <c r="A301" s="139"/>
      <c r="B301" s="128"/>
      <c r="C301" s="11" t="s">
        <v>424</v>
      </c>
      <c r="D301" s="10" t="s">
        <v>97</v>
      </c>
      <c r="E301" s="16">
        <v>141014</v>
      </c>
    </row>
    <row r="302" spans="1:5" ht="15">
      <c r="A302" s="85"/>
      <c r="B302" s="12"/>
      <c r="C302" s="13"/>
      <c r="D302" s="12"/>
      <c r="E302" s="17"/>
    </row>
    <row r="303" spans="1:5" ht="15">
      <c r="A303" s="153" t="s">
        <v>441</v>
      </c>
      <c r="B303" s="126" t="s">
        <v>436</v>
      </c>
      <c r="C303" s="11" t="s">
        <v>437</v>
      </c>
      <c r="D303" s="10" t="s">
        <v>101</v>
      </c>
      <c r="E303" s="38">
        <v>7828510</v>
      </c>
    </row>
    <row r="304" spans="1:5" ht="15">
      <c r="A304" s="139"/>
      <c r="B304" s="128"/>
      <c r="C304" s="11" t="s">
        <v>438</v>
      </c>
      <c r="D304" s="10" t="s">
        <v>97</v>
      </c>
      <c r="E304" s="16">
        <v>143329</v>
      </c>
    </row>
    <row r="305" spans="1:5" ht="15">
      <c r="A305" s="85"/>
      <c r="B305" s="12"/>
      <c r="C305" s="13"/>
      <c r="D305" s="12"/>
      <c r="E305" s="17"/>
    </row>
    <row r="306" spans="1:5" ht="15">
      <c r="A306" s="110" t="s">
        <v>443</v>
      </c>
      <c r="B306" s="10" t="s">
        <v>440</v>
      </c>
      <c r="C306" s="11" t="s">
        <v>437</v>
      </c>
      <c r="D306" s="10" t="s">
        <v>101</v>
      </c>
      <c r="E306" s="38">
        <v>8839847</v>
      </c>
    </row>
    <row r="307" spans="1:5" ht="15">
      <c r="A307" s="85"/>
      <c r="B307" s="12"/>
      <c r="C307" s="13"/>
      <c r="D307" s="12"/>
      <c r="E307" s="17"/>
    </row>
    <row r="308" spans="1:5" ht="15">
      <c r="A308" s="110" t="s">
        <v>446</v>
      </c>
      <c r="B308" s="10" t="s">
        <v>442</v>
      </c>
      <c r="C308" s="11"/>
      <c r="D308" s="10"/>
      <c r="E308" s="16"/>
    </row>
    <row r="309" spans="1:5" ht="15">
      <c r="A309" s="85"/>
      <c r="B309" s="12"/>
      <c r="C309" s="13"/>
      <c r="D309" s="12"/>
      <c r="E309" s="17"/>
    </row>
    <row r="310" spans="1:5" ht="15">
      <c r="A310" s="110" t="s">
        <v>449</v>
      </c>
      <c r="B310" s="10" t="s">
        <v>444</v>
      </c>
      <c r="C310" s="11" t="s">
        <v>445</v>
      </c>
      <c r="D310" s="10" t="s">
        <v>97</v>
      </c>
      <c r="E310" s="16">
        <v>1780980</v>
      </c>
    </row>
    <row r="311" spans="1:5" ht="15">
      <c r="A311" s="85"/>
      <c r="B311" s="12"/>
      <c r="C311" s="13"/>
      <c r="D311" s="12"/>
      <c r="E311" s="17"/>
    </row>
    <row r="312" spans="1:5" ht="15">
      <c r="A312" s="110" t="s">
        <v>451</v>
      </c>
      <c r="B312" s="10" t="s">
        <v>447</v>
      </c>
      <c r="C312" s="11" t="s">
        <v>448</v>
      </c>
      <c r="D312" s="10" t="s">
        <v>102</v>
      </c>
      <c r="E312" s="103" t="s">
        <v>712</v>
      </c>
    </row>
    <row r="313" spans="1:5" ht="15">
      <c r="A313" s="85"/>
      <c r="B313" s="12"/>
      <c r="C313" s="13"/>
      <c r="D313" s="12"/>
      <c r="E313" s="17"/>
    </row>
    <row r="314" spans="1:5" ht="15">
      <c r="A314" s="110" t="s">
        <v>455</v>
      </c>
      <c r="B314" s="10" t="s">
        <v>450</v>
      </c>
      <c r="C314" s="11" t="s">
        <v>430</v>
      </c>
      <c r="D314" s="10" t="s">
        <v>101</v>
      </c>
      <c r="E314" s="16">
        <v>1306794</v>
      </c>
    </row>
    <row r="315" spans="1:5" ht="15">
      <c r="A315" s="85"/>
      <c r="B315" s="12"/>
      <c r="C315" s="13"/>
      <c r="D315" s="12"/>
      <c r="E315" s="17"/>
    </row>
    <row r="316" spans="1:5" ht="15">
      <c r="A316" s="110" t="s">
        <v>460</v>
      </c>
      <c r="B316" s="10" t="s">
        <v>452</v>
      </c>
      <c r="C316" s="11" t="s">
        <v>453</v>
      </c>
      <c r="D316" s="10" t="s">
        <v>454</v>
      </c>
      <c r="E316" s="16">
        <v>1773019</v>
      </c>
    </row>
    <row r="317" spans="1:5" ht="15">
      <c r="A317" s="85"/>
      <c r="B317" s="12"/>
      <c r="C317" s="13"/>
      <c r="D317" s="12"/>
      <c r="E317" s="17"/>
    </row>
    <row r="318" spans="1:5" ht="15">
      <c r="A318" s="153" t="s">
        <v>715</v>
      </c>
      <c r="B318" s="126" t="s">
        <v>456</v>
      </c>
      <c r="C318" s="11" t="s">
        <v>453</v>
      </c>
      <c r="D318" s="10" t="s">
        <v>457</v>
      </c>
      <c r="E318" s="16">
        <v>2558914</v>
      </c>
    </row>
    <row r="319" spans="1:5" ht="15">
      <c r="A319" s="139"/>
      <c r="B319" s="128"/>
      <c r="C319" s="11" t="s">
        <v>458</v>
      </c>
      <c r="D319" s="10" t="s">
        <v>459</v>
      </c>
      <c r="E319" s="36">
        <v>136017</v>
      </c>
    </row>
    <row r="320" spans="1:5" ht="15">
      <c r="A320" s="85"/>
      <c r="B320" s="12"/>
      <c r="C320" s="13"/>
      <c r="D320" s="12"/>
      <c r="E320" s="17"/>
    </row>
    <row r="321" spans="1:5" ht="15">
      <c r="A321" s="110" t="s">
        <v>716</v>
      </c>
      <c r="B321" s="10" t="s">
        <v>461</v>
      </c>
      <c r="C321" s="11" t="s">
        <v>453</v>
      </c>
      <c r="D321" s="10" t="s">
        <v>258</v>
      </c>
      <c r="E321" s="16">
        <v>4849808</v>
      </c>
    </row>
    <row r="322" spans="1:5" ht="15">
      <c r="A322" s="85"/>
      <c r="B322" s="12"/>
      <c r="C322" s="13"/>
      <c r="D322" s="12"/>
      <c r="E322" s="17"/>
    </row>
    <row r="323" spans="1:5" ht="15">
      <c r="A323" s="110" t="s">
        <v>717</v>
      </c>
      <c r="B323" s="100" t="s">
        <v>713</v>
      </c>
      <c r="C323" s="106" t="s">
        <v>711</v>
      </c>
      <c r="D323" s="102" t="s">
        <v>97</v>
      </c>
      <c r="E323" s="96">
        <v>1401306</v>
      </c>
    </row>
  </sheetData>
  <sheetProtection/>
  <mergeCells count="127">
    <mergeCell ref="B291:B292"/>
    <mergeCell ref="A291:A292"/>
    <mergeCell ref="A288:A289"/>
    <mergeCell ref="B288:B289"/>
    <mergeCell ref="A318:A319"/>
    <mergeCell ref="B318:B319"/>
    <mergeCell ref="A269:A270"/>
    <mergeCell ref="B269:B270"/>
    <mergeCell ref="B303:B304"/>
    <mergeCell ref="A303:A304"/>
    <mergeCell ref="A300:A301"/>
    <mergeCell ref="B300:B301"/>
    <mergeCell ref="B297:B298"/>
    <mergeCell ref="A297:A298"/>
    <mergeCell ref="A294:A295"/>
    <mergeCell ref="B294:B295"/>
    <mergeCell ref="A247:A248"/>
    <mergeCell ref="B247:B248"/>
    <mergeCell ref="A283:A284"/>
    <mergeCell ref="B283:B284"/>
    <mergeCell ref="B280:B281"/>
    <mergeCell ref="A280:A281"/>
    <mergeCell ref="A275:A276"/>
    <mergeCell ref="B275:B276"/>
    <mergeCell ref="B272:B273"/>
    <mergeCell ref="A272:A273"/>
    <mergeCell ref="B261:B263"/>
    <mergeCell ref="A261:A263"/>
    <mergeCell ref="A255:A256"/>
    <mergeCell ref="B255:B256"/>
    <mergeCell ref="B250:B251"/>
    <mergeCell ref="A250:A251"/>
    <mergeCell ref="A207:A208"/>
    <mergeCell ref="B207:B208"/>
    <mergeCell ref="B237:B238"/>
    <mergeCell ref="A237:A238"/>
    <mergeCell ref="A234:A235"/>
    <mergeCell ref="B234:B235"/>
    <mergeCell ref="B231:B232"/>
    <mergeCell ref="A231:A232"/>
    <mergeCell ref="A224:A227"/>
    <mergeCell ref="B224:B227"/>
    <mergeCell ref="A189:A190"/>
    <mergeCell ref="B189:B190"/>
    <mergeCell ref="A221:A222"/>
    <mergeCell ref="B221:B222"/>
    <mergeCell ref="B218:B219"/>
    <mergeCell ref="A218:A219"/>
    <mergeCell ref="A215:A216"/>
    <mergeCell ref="B215:B216"/>
    <mergeCell ref="B210:B211"/>
    <mergeCell ref="A210:A211"/>
    <mergeCell ref="B200:B201"/>
    <mergeCell ref="A200:A201"/>
    <mergeCell ref="A197:A198"/>
    <mergeCell ref="B197:B198"/>
    <mergeCell ref="B192:B195"/>
    <mergeCell ref="A192:A195"/>
    <mergeCell ref="A153:A154"/>
    <mergeCell ref="B153:B154"/>
    <mergeCell ref="B186:B187"/>
    <mergeCell ref="A186:A187"/>
    <mergeCell ref="A181:A184"/>
    <mergeCell ref="B181:B184"/>
    <mergeCell ref="B178:B179"/>
    <mergeCell ref="A178:A179"/>
    <mergeCell ref="A173:A174"/>
    <mergeCell ref="B173:B174"/>
    <mergeCell ref="B162:B167"/>
    <mergeCell ref="A162:A167"/>
    <mergeCell ref="A159:A160"/>
    <mergeCell ref="B159:B160"/>
    <mergeCell ref="B156:B157"/>
    <mergeCell ref="A156:A157"/>
    <mergeCell ref="A118:A119"/>
    <mergeCell ref="B118:B119"/>
    <mergeCell ref="B150:B151"/>
    <mergeCell ref="A150:A151"/>
    <mergeCell ref="A145:A146"/>
    <mergeCell ref="B145:B146"/>
    <mergeCell ref="B139:B141"/>
    <mergeCell ref="A139:A141"/>
    <mergeCell ref="A136:A137"/>
    <mergeCell ref="B136:B137"/>
    <mergeCell ref="B132:B134"/>
    <mergeCell ref="A132:A134"/>
    <mergeCell ref="A127:A128"/>
    <mergeCell ref="B127:B128"/>
    <mergeCell ref="B121:B123"/>
    <mergeCell ref="A121:A123"/>
    <mergeCell ref="A102:A103"/>
    <mergeCell ref="B102:B103"/>
    <mergeCell ref="B99:B100"/>
    <mergeCell ref="A99:A100"/>
    <mergeCell ref="A96:A97"/>
    <mergeCell ref="B96:B97"/>
    <mergeCell ref="B93:B94"/>
    <mergeCell ref="A93:A94"/>
    <mergeCell ref="A84:A85"/>
    <mergeCell ref="B84:B85"/>
    <mergeCell ref="B115:B116"/>
    <mergeCell ref="A115:A116"/>
    <mergeCell ref="A112:A113"/>
    <mergeCell ref="B112:B113"/>
    <mergeCell ref="B105:B106"/>
    <mergeCell ref="A105:A106"/>
    <mergeCell ref="B62:B63"/>
    <mergeCell ref="A62:A63"/>
    <mergeCell ref="A59:A60"/>
    <mergeCell ref="B59:B60"/>
    <mergeCell ref="A69:A70"/>
    <mergeCell ref="B69:B70"/>
    <mergeCell ref="B36:B39"/>
    <mergeCell ref="A36:A39"/>
    <mergeCell ref="A47:A49"/>
    <mergeCell ref="B47:B49"/>
    <mergeCell ref="B44:B45"/>
    <mergeCell ref="A44:A45"/>
    <mergeCell ref="A41:A42"/>
    <mergeCell ref="B41:B42"/>
    <mergeCell ref="A3:E3"/>
    <mergeCell ref="A11:E11"/>
    <mergeCell ref="A22:E22"/>
    <mergeCell ref="A25:E25"/>
    <mergeCell ref="A1:E1"/>
    <mergeCell ref="B33:B34"/>
    <mergeCell ref="A33:A34"/>
  </mergeCells>
  <printOptions/>
  <pageMargins left="0.25" right="0.25" top="0.75" bottom="0.75" header="0.3" footer="0.3"/>
  <pageSetup horizontalDpi="600" verticalDpi="600" orientation="portrait" scale="92" r:id="rId1"/>
  <headerFooter>
    <oddHeader>&amp;CAPPENDIX A
GSS11578D-MEAT
</oddHead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H127"/>
  <sheetViews>
    <sheetView zoomScaleSheetLayoutView="90" workbookViewId="0" topLeftCell="A1">
      <selection activeCell="B127" sqref="B127"/>
    </sheetView>
  </sheetViews>
  <sheetFormatPr defaultColWidth="9.140625" defaultRowHeight="15"/>
  <cols>
    <col min="1" max="1" width="6.57421875" style="62" customWidth="1"/>
    <col min="2" max="2" width="45.57421875" style="19" customWidth="1"/>
    <col min="3" max="4" width="10.8515625" style="4" customWidth="1"/>
    <col min="5" max="5" width="15.7109375" style="4" customWidth="1"/>
    <col min="6" max="8" width="10.7109375" style="4" customWidth="1"/>
  </cols>
  <sheetData>
    <row r="1" spans="1:8" s="21" customFormat="1" ht="19.5">
      <c r="A1" s="118" t="s">
        <v>653</v>
      </c>
      <c r="B1" s="118"/>
      <c r="C1" s="118"/>
      <c r="D1" s="118"/>
      <c r="E1" s="118"/>
      <c r="F1" s="118"/>
      <c r="G1" s="118"/>
      <c r="H1" s="118"/>
    </row>
    <row r="2" spans="1:8" s="21" customFormat="1" ht="19.5">
      <c r="A2" s="82"/>
      <c r="B2" s="82"/>
      <c r="C2" s="82"/>
      <c r="D2" s="82"/>
      <c r="E2" s="82"/>
      <c r="F2" s="82"/>
      <c r="G2" s="82"/>
      <c r="H2" s="82"/>
    </row>
    <row r="3" spans="1:6" s="21" customFormat="1" ht="15">
      <c r="A3" s="149" t="s">
        <v>652</v>
      </c>
      <c r="B3" s="149"/>
      <c r="C3" s="150">
        <f>'Vendor Information'!B4</f>
        <v>0</v>
      </c>
      <c r="D3" s="151"/>
      <c r="E3" s="151"/>
      <c r="F3" s="151"/>
    </row>
    <row r="4" spans="1:2" s="21" customFormat="1" ht="15">
      <c r="A4" s="62"/>
      <c r="B4" s="19"/>
    </row>
    <row r="5" spans="1:8" s="33" customFormat="1" ht="25.5">
      <c r="A5" s="32" t="s">
        <v>470</v>
      </c>
      <c r="B5" s="32" t="s">
        <v>5</v>
      </c>
      <c r="C5" s="70" t="s">
        <v>6</v>
      </c>
      <c r="D5" s="70" t="s">
        <v>7</v>
      </c>
      <c r="E5" s="70" t="s">
        <v>114</v>
      </c>
      <c r="F5" s="70" t="s">
        <v>121</v>
      </c>
      <c r="G5" s="70" t="s">
        <v>9</v>
      </c>
      <c r="H5" s="70" t="s">
        <v>10</v>
      </c>
    </row>
    <row r="6" spans="1:8" ht="15">
      <c r="A6" s="157" t="s">
        <v>615</v>
      </c>
      <c r="B6" s="158"/>
      <c r="C6" s="158"/>
      <c r="D6" s="158"/>
      <c r="E6" s="158"/>
      <c r="F6" s="158"/>
      <c r="G6" s="158"/>
      <c r="H6" s="159"/>
    </row>
    <row r="7" spans="1:8" ht="51">
      <c r="A7" s="67">
        <v>1</v>
      </c>
      <c r="B7" s="22" t="s">
        <v>472</v>
      </c>
      <c r="C7" s="23">
        <f>300+240+750</f>
        <v>1290</v>
      </c>
      <c r="D7" s="31"/>
      <c r="E7" s="31"/>
      <c r="F7" s="31"/>
      <c r="G7" s="31"/>
      <c r="H7" s="31"/>
    </row>
    <row r="8" spans="1:8" ht="63.75">
      <c r="A8" s="67">
        <v>2</v>
      </c>
      <c r="B8" s="22" t="s">
        <v>473</v>
      </c>
      <c r="C8" s="23"/>
      <c r="D8" s="31"/>
      <c r="E8" s="31"/>
      <c r="F8" s="31"/>
      <c r="G8" s="31"/>
      <c r="H8" s="31"/>
    </row>
    <row r="9" spans="1:8" ht="76.5">
      <c r="A9" s="67">
        <v>3</v>
      </c>
      <c r="B9" s="22" t="s">
        <v>474</v>
      </c>
      <c r="C9" s="23">
        <f>100+200</f>
        <v>300</v>
      </c>
      <c r="D9" s="31"/>
      <c r="E9" s="31"/>
      <c r="F9" s="31"/>
      <c r="G9" s="31"/>
      <c r="H9" s="31"/>
    </row>
    <row r="10" spans="1:8" ht="51">
      <c r="A10" s="67">
        <v>4</v>
      </c>
      <c r="B10" s="22" t="s">
        <v>475</v>
      </c>
      <c r="C10" s="23">
        <v>24</v>
      </c>
      <c r="D10" s="31"/>
      <c r="E10" s="31"/>
      <c r="F10" s="31"/>
      <c r="G10" s="31"/>
      <c r="H10" s="31"/>
    </row>
    <row r="11" spans="1:8" ht="25.5">
      <c r="A11" s="67">
        <v>5</v>
      </c>
      <c r="B11" s="24" t="s">
        <v>476</v>
      </c>
      <c r="C11" s="23">
        <f>60+160+72</f>
        <v>292</v>
      </c>
      <c r="D11" s="31"/>
      <c r="E11" s="31"/>
      <c r="F11" s="31"/>
      <c r="G11" s="31"/>
      <c r="H11" s="31"/>
    </row>
    <row r="12" spans="1:8" ht="102">
      <c r="A12" s="67">
        <v>6</v>
      </c>
      <c r="B12" s="22" t="s">
        <v>477</v>
      </c>
      <c r="C12" s="23">
        <f>480+1500+1240</f>
        <v>3220</v>
      </c>
      <c r="D12" s="31"/>
      <c r="E12" s="31"/>
      <c r="F12" s="31"/>
      <c r="G12" s="31"/>
      <c r="H12" s="31"/>
    </row>
    <row r="13" spans="1:8" ht="89.25">
      <c r="A13" s="67">
        <v>7</v>
      </c>
      <c r="B13" s="22" t="s">
        <v>478</v>
      </c>
      <c r="C13" s="23">
        <f>60+360+400</f>
        <v>820</v>
      </c>
      <c r="D13" s="31"/>
      <c r="E13" s="31"/>
      <c r="F13" s="31"/>
      <c r="G13" s="31"/>
      <c r="H13" s="31"/>
    </row>
    <row r="14" spans="1:8" ht="25.5">
      <c r="A14" s="67">
        <v>8</v>
      </c>
      <c r="B14" s="25" t="s">
        <v>479</v>
      </c>
      <c r="C14" s="23">
        <f>10+306</f>
        <v>316</v>
      </c>
      <c r="D14" s="31"/>
      <c r="E14" s="31"/>
      <c r="F14" s="31"/>
      <c r="G14" s="31"/>
      <c r="H14" s="31"/>
    </row>
    <row r="15" spans="1:8" ht="76.5">
      <c r="A15" s="67">
        <v>9</v>
      </c>
      <c r="B15" s="24" t="s">
        <v>480</v>
      </c>
      <c r="C15" s="26">
        <v>140</v>
      </c>
      <c r="D15" s="31"/>
      <c r="E15" s="31"/>
      <c r="F15" s="31"/>
      <c r="G15" s="31"/>
      <c r="H15" s="31"/>
    </row>
    <row r="16" spans="1:8" ht="38.25">
      <c r="A16" s="67">
        <v>10</v>
      </c>
      <c r="B16" s="22" t="s">
        <v>481</v>
      </c>
      <c r="C16" s="23">
        <v>20</v>
      </c>
      <c r="D16" s="31"/>
      <c r="E16" s="31"/>
      <c r="F16" s="31"/>
      <c r="G16" s="31"/>
      <c r="H16" s="31"/>
    </row>
    <row r="17" spans="1:8" ht="76.5">
      <c r="A17" s="67">
        <v>11</v>
      </c>
      <c r="B17" s="22" t="s">
        <v>482</v>
      </c>
      <c r="C17" s="23">
        <f>30+230</f>
        <v>260</v>
      </c>
      <c r="D17" s="31"/>
      <c r="E17" s="31"/>
      <c r="F17" s="31"/>
      <c r="G17" s="31"/>
      <c r="H17" s="31"/>
    </row>
    <row r="18" spans="1:8" ht="25.5">
      <c r="A18" s="67">
        <v>12</v>
      </c>
      <c r="B18" s="24" t="s">
        <v>483</v>
      </c>
      <c r="C18" s="26">
        <f>50+100</f>
        <v>150</v>
      </c>
      <c r="D18" s="31"/>
      <c r="E18" s="31"/>
      <c r="F18" s="31"/>
      <c r="G18" s="31"/>
      <c r="H18" s="31"/>
    </row>
    <row r="19" spans="1:8" ht="51">
      <c r="A19" s="67">
        <v>13</v>
      </c>
      <c r="B19" s="22" t="s">
        <v>484</v>
      </c>
      <c r="C19" s="23">
        <v>30</v>
      </c>
      <c r="D19" s="31"/>
      <c r="E19" s="31"/>
      <c r="F19" s="31"/>
      <c r="G19" s="31"/>
      <c r="H19" s="31"/>
    </row>
    <row r="20" spans="1:8" ht="25.5">
      <c r="A20" s="67">
        <v>14</v>
      </c>
      <c r="B20" s="24" t="s">
        <v>485</v>
      </c>
      <c r="C20" s="26">
        <f>30+150+10</f>
        <v>190</v>
      </c>
      <c r="D20" s="31"/>
      <c r="E20" s="31"/>
      <c r="F20" s="31"/>
      <c r="G20" s="31"/>
      <c r="H20" s="31"/>
    </row>
    <row r="21" spans="1:8" ht="38.25">
      <c r="A21" s="67">
        <v>15</v>
      </c>
      <c r="B21" s="22" t="s">
        <v>486</v>
      </c>
      <c r="C21" s="23">
        <f>180+36</f>
        <v>216</v>
      </c>
      <c r="D21" s="31"/>
      <c r="E21" s="31"/>
      <c r="F21" s="31"/>
      <c r="G21" s="31"/>
      <c r="H21" s="31"/>
    </row>
    <row r="22" spans="1:8" ht="15">
      <c r="A22" s="67">
        <v>16</v>
      </c>
      <c r="B22" s="22" t="s">
        <v>487</v>
      </c>
      <c r="C22" s="23">
        <f>280+100</f>
        <v>380</v>
      </c>
      <c r="D22" s="31"/>
      <c r="E22" s="31"/>
      <c r="F22" s="31"/>
      <c r="G22" s="31"/>
      <c r="H22" s="31"/>
    </row>
    <row r="23" spans="1:8" ht="15">
      <c r="A23" s="67">
        <v>17</v>
      </c>
      <c r="B23" s="22" t="s">
        <v>488</v>
      </c>
      <c r="C23" s="23">
        <v>130</v>
      </c>
      <c r="D23" s="31"/>
      <c r="E23" s="31"/>
      <c r="F23" s="31"/>
      <c r="G23" s="31"/>
      <c r="H23" s="31"/>
    </row>
    <row r="24" spans="1:8" ht="25.5">
      <c r="A24" s="67">
        <v>18</v>
      </c>
      <c r="B24" s="22" t="s">
        <v>489</v>
      </c>
      <c r="C24" s="23">
        <v>202</v>
      </c>
      <c r="D24" s="31"/>
      <c r="E24" s="31"/>
      <c r="F24" s="31"/>
      <c r="G24" s="31"/>
      <c r="H24" s="31"/>
    </row>
    <row r="25" spans="1:8" ht="15">
      <c r="A25" s="67">
        <v>19</v>
      </c>
      <c r="B25" s="22" t="s">
        <v>490</v>
      </c>
      <c r="C25" s="23">
        <v>60</v>
      </c>
      <c r="D25" s="31"/>
      <c r="E25" s="31"/>
      <c r="F25" s="31"/>
      <c r="G25" s="31"/>
      <c r="H25" s="31"/>
    </row>
    <row r="26" spans="1:8" ht="25.5">
      <c r="A26" s="67">
        <v>20</v>
      </c>
      <c r="B26" s="22" t="s">
        <v>491</v>
      </c>
      <c r="C26" s="23">
        <f>10+35</f>
        <v>45</v>
      </c>
      <c r="D26" s="31"/>
      <c r="E26" s="31"/>
      <c r="F26" s="31"/>
      <c r="G26" s="31"/>
      <c r="H26" s="31"/>
    </row>
    <row r="27" spans="1:8" ht="38.25">
      <c r="A27" s="67">
        <v>21</v>
      </c>
      <c r="B27" s="30" t="s">
        <v>492</v>
      </c>
      <c r="C27" s="32">
        <v>120</v>
      </c>
      <c r="D27" s="29"/>
      <c r="E27" s="29"/>
      <c r="F27" s="29"/>
      <c r="G27" s="29"/>
      <c r="H27" s="29"/>
    </row>
    <row r="28" spans="1:8" ht="15">
      <c r="A28" s="155" t="s">
        <v>616</v>
      </c>
      <c r="B28" s="155"/>
      <c r="C28" s="155"/>
      <c r="D28" s="155"/>
      <c r="E28" s="155"/>
      <c r="F28" s="155"/>
      <c r="G28" s="155"/>
      <c r="H28" s="156"/>
    </row>
    <row r="29" spans="1:8" ht="63.75">
      <c r="A29" s="67">
        <v>22</v>
      </c>
      <c r="B29" s="22" t="s">
        <v>493</v>
      </c>
      <c r="C29" s="23"/>
      <c r="D29" s="31"/>
      <c r="E29" s="31"/>
      <c r="F29" s="31"/>
      <c r="G29" s="31"/>
      <c r="H29" s="31"/>
    </row>
    <row r="30" spans="1:8" ht="76.5">
      <c r="A30" s="67">
        <v>23</v>
      </c>
      <c r="B30" s="22" t="s">
        <v>494</v>
      </c>
      <c r="C30" s="23">
        <v>210</v>
      </c>
      <c r="D30" s="31"/>
      <c r="E30" s="31"/>
      <c r="F30" s="31"/>
      <c r="G30" s="31"/>
      <c r="H30" s="31"/>
    </row>
    <row r="31" spans="1:8" ht="15">
      <c r="A31" s="155" t="s">
        <v>617</v>
      </c>
      <c r="B31" s="155"/>
      <c r="C31" s="155"/>
      <c r="D31" s="155"/>
      <c r="E31" s="155"/>
      <c r="F31" s="155"/>
      <c r="G31" s="155"/>
      <c r="H31" s="156"/>
    </row>
    <row r="32" spans="1:8" ht="38.25">
      <c r="A32" s="67">
        <v>24</v>
      </c>
      <c r="B32" s="22" t="s">
        <v>495</v>
      </c>
      <c r="C32" s="23">
        <v>60</v>
      </c>
      <c r="D32" s="31"/>
      <c r="E32" s="31"/>
      <c r="F32" s="31"/>
      <c r="G32" s="31"/>
      <c r="H32" s="31"/>
    </row>
    <row r="33" spans="1:8" ht="25.5">
      <c r="A33" s="67">
        <v>25</v>
      </c>
      <c r="B33" s="25" t="s">
        <v>496</v>
      </c>
      <c r="C33" s="23">
        <f>30+40</f>
        <v>70</v>
      </c>
      <c r="D33" s="31"/>
      <c r="E33" s="31"/>
      <c r="F33" s="31"/>
      <c r="G33" s="31"/>
      <c r="H33" s="31"/>
    </row>
    <row r="34" spans="1:8" ht="25.5">
      <c r="A34" s="67">
        <v>26</v>
      </c>
      <c r="B34" s="25" t="s">
        <v>497</v>
      </c>
      <c r="C34" s="23">
        <f>120+445</f>
        <v>565</v>
      </c>
      <c r="D34" s="31"/>
      <c r="E34" s="31"/>
      <c r="F34" s="31"/>
      <c r="G34" s="31"/>
      <c r="H34" s="31"/>
    </row>
    <row r="35" spans="1:8" ht="63.75">
      <c r="A35" s="67">
        <v>27</v>
      </c>
      <c r="B35" s="22" t="s">
        <v>498</v>
      </c>
      <c r="C35" s="23"/>
      <c r="D35" s="31"/>
      <c r="E35" s="31"/>
      <c r="F35" s="31"/>
      <c r="G35" s="31"/>
      <c r="H35" s="31"/>
    </row>
    <row r="36" spans="1:8" ht="63.75">
      <c r="A36" s="67">
        <v>28</v>
      </c>
      <c r="B36" s="22" t="s">
        <v>499</v>
      </c>
      <c r="C36" s="23"/>
      <c r="D36" s="31"/>
      <c r="E36" s="31"/>
      <c r="F36" s="31"/>
      <c r="G36" s="31"/>
      <c r="H36" s="31"/>
    </row>
    <row r="37" spans="1:8" ht="76.5">
      <c r="A37" s="67">
        <v>29</v>
      </c>
      <c r="B37" s="22" t="s">
        <v>500</v>
      </c>
      <c r="C37" s="23"/>
      <c r="D37" s="31"/>
      <c r="E37" s="31"/>
      <c r="F37" s="31"/>
      <c r="G37" s="31"/>
      <c r="H37" s="31"/>
    </row>
    <row r="38" spans="1:8" ht="25.5">
      <c r="A38" s="67">
        <v>30</v>
      </c>
      <c r="B38" s="24" t="s">
        <v>501</v>
      </c>
      <c r="C38" s="26">
        <v>150</v>
      </c>
      <c r="D38" s="31"/>
      <c r="E38" s="31"/>
      <c r="F38" s="31"/>
      <c r="G38" s="31"/>
      <c r="H38" s="31"/>
    </row>
    <row r="39" spans="1:8" ht="25.5">
      <c r="A39" s="67">
        <v>31</v>
      </c>
      <c r="B39" s="25" t="s">
        <v>502</v>
      </c>
      <c r="C39" s="23">
        <v>220</v>
      </c>
      <c r="D39" s="31"/>
      <c r="E39" s="31"/>
      <c r="F39" s="31"/>
      <c r="G39" s="31"/>
      <c r="H39" s="31"/>
    </row>
    <row r="40" spans="1:8" ht="63.75">
      <c r="A40" s="67">
        <v>32</v>
      </c>
      <c r="B40" s="22" t="s">
        <v>503</v>
      </c>
      <c r="C40" s="23"/>
      <c r="D40" s="31"/>
      <c r="E40" s="31"/>
      <c r="F40" s="31"/>
      <c r="G40" s="31"/>
      <c r="H40" s="31"/>
    </row>
    <row r="41" spans="1:8" ht="15">
      <c r="A41" s="67">
        <v>33</v>
      </c>
      <c r="B41" s="22" t="s">
        <v>504</v>
      </c>
      <c r="C41" s="23">
        <v>50</v>
      </c>
      <c r="D41" s="31"/>
      <c r="E41" s="31"/>
      <c r="F41" s="31"/>
      <c r="G41" s="31"/>
      <c r="H41" s="31"/>
    </row>
    <row r="42" spans="1:8" ht="15">
      <c r="A42" s="67"/>
      <c r="B42" s="112" t="s">
        <v>718</v>
      </c>
      <c r="C42" s="23">
        <v>30</v>
      </c>
      <c r="D42" s="31"/>
      <c r="E42" s="31"/>
      <c r="F42" s="31"/>
      <c r="G42" s="31"/>
      <c r="H42" s="31"/>
    </row>
    <row r="43" spans="1:8" ht="15">
      <c r="A43" s="160" t="s">
        <v>117</v>
      </c>
      <c r="B43" s="160"/>
      <c r="C43" s="160"/>
      <c r="D43" s="160"/>
      <c r="E43" s="160"/>
      <c r="F43" s="160"/>
      <c r="G43" s="160"/>
      <c r="H43" s="161"/>
    </row>
    <row r="44" spans="1:8" ht="63.75">
      <c r="A44" s="67">
        <v>34</v>
      </c>
      <c r="B44" s="22" t="s">
        <v>505</v>
      </c>
      <c r="C44" s="23">
        <v>30</v>
      </c>
      <c r="D44" s="31"/>
      <c r="E44" s="31"/>
      <c r="F44" s="31"/>
      <c r="G44" s="31"/>
      <c r="H44" s="31"/>
    </row>
    <row r="45" spans="1:8" ht="63.75">
      <c r="A45" s="67">
        <v>35</v>
      </c>
      <c r="B45" s="22" t="s">
        <v>506</v>
      </c>
      <c r="C45" s="23"/>
      <c r="D45" s="31"/>
      <c r="E45" s="31"/>
      <c r="F45" s="31"/>
      <c r="G45" s="31"/>
      <c r="H45" s="31"/>
    </row>
    <row r="46" spans="1:8" ht="63.75">
      <c r="A46" s="67">
        <v>36</v>
      </c>
      <c r="B46" s="22" t="s">
        <v>507</v>
      </c>
      <c r="C46" s="23">
        <f>50+120+430</f>
        <v>600</v>
      </c>
      <c r="D46" s="31"/>
      <c r="E46" s="31"/>
      <c r="F46" s="31"/>
      <c r="G46" s="31"/>
      <c r="H46" s="31"/>
    </row>
    <row r="47" spans="1:8" ht="25.5">
      <c r="A47" s="67">
        <v>37</v>
      </c>
      <c r="B47" s="22" t="s">
        <v>508</v>
      </c>
      <c r="C47" s="23">
        <v>60</v>
      </c>
      <c r="D47" s="31"/>
      <c r="E47" s="31"/>
      <c r="F47" s="31"/>
      <c r="G47" s="31"/>
      <c r="H47" s="31"/>
    </row>
    <row r="48" spans="1:8" ht="15">
      <c r="A48" s="67">
        <v>38</v>
      </c>
      <c r="B48" s="25" t="s">
        <v>509</v>
      </c>
      <c r="C48" s="23">
        <v>60</v>
      </c>
      <c r="D48" s="31"/>
      <c r="E48" s="31"/>
      <c r="F48" s="31"/>
      <c r="G48" s="31"/>
      <c r="H48" s="31"/>
    </row>
    <row r="49" spans="1:8" ht="15">
      <c r="A49" s="67">
        <v>39</v>
      </c>
      <c r="B49" s="25" t="s">
        <v>510</v>
      </c>
      <c r="C49" s="23">
        <f>80+200</f>
        <v>280</v>
      </c>
      <c r="D49" s="31"/>
      <c r="E49" s="31"/>
      <c r="F49" s="31"/>
      <c r="G49" s="31"/>
      <c r="H49" s="31"/>
    </row>
    <row r="50" spans="1:8" ht="15" customHeight="1">
      <c r="A50" s="160" t="s">
        <v>618</v>
      </c>
      <c r="B50" s="160"/>
      <c r="C50" s="160"/>
      <c r="D50" s="160"/>
      <c r="E50" s="160"/>
      <c r="F50" s="160"/>
      <c r="G50" s="160"/>
      <c r="H50" s="161"/>
    </row>
    <row r="51" spans="1:8" ht="25.5">
      <c r="A51" s="67">
        <v>40</v>
      </c>
      <c r="B51" s="24" t="s">
        <v>511</v>
      </c>
      <c r="C51" s="26">
        <f>10+70</f>
        <v>80</v>
      </c>
      <c r="D51" s="31"/>
      <c r="E51" s="31"/>
      <c r="F51" s="31"/>
      <c r="G51" s="31"/>
      <c r="H51" s="31"/>
    </row>
    <row r="52" spans="1:8" ht="25.5">
      <c r="A52" s="67">
        <v>41</v>
      </c>
      <c r="B52" s="24" t="s">
        <v>512</v>
      </c>
      <c r="C52" s="23">
        <f>120+320</f>
        <v>440</v>
      </c>
      <c r="D52" s="31"/>
      <c r="E52" s="31"/>
      <c r="F52" s="31"/>
      <c r="G52" s="31"/>
      <c r="H52" s="31"/>
    </row>
    <row r="53" spans="1:8" ht="25.5">
      <c r="A53" s="67">
        <v>42</v>
      </c>
      <c r="B53" s="24" t="s">
        <v>513</v>
      </c>
      <c r="C53" s="23">
        <v>128</v>
      </c>
      <c r="D53" s="31"/>
      <c r="E53" s="31"/>
      <c r="F53" s="31"/>
      <c r="G53" s="31"/>
      <c r="H53" s="31"/>
    </row>
    <row r="54" spans="1:8" ht="25.5">
      <c r="A54" s="67">
        <v>43</v>
      </c>
      <c r="B54" s="24" t="s">
        <v>514</v>
      </c>
      <c r="C54" s="23">
        <f>100+1050</f>
        <v>1150</v>
      </c>
      <c r="D54" s="31"/>
      <c r="E54" s="31"/>
      <c r="F54" s="31"/>
      <c r="G54" s="31"/>
      <c r="H54" s="31"/>
    </row>
    <row r="55" spans="1:8" ht="38.25">
      <c r="A55" s="67">
        <v>44</v>
      </c>
      <c r="B55" s="30" t="s">
        <v>469</v>
      </c>
      <c r="C55" s="32">
        <v>100</v>
      </c>
      <c r="D55" s="29"/>
      <c r="E55" s="29"/>
      <c r="F55" s="29"/>
      <c r="G55" s="29"/>
      <c r="H55" s="29"/>
    </row>
    <row r="56" spans="1:8" ht="15">
      <c r="A56" s="155" t="s">
        <v>619</v>
      </c>
      <c r="B56" s="155"/>
      <c r="C56" s="155"/>
      <c r="D56" s="155"/>
      <c r="E56" s="155"/>
      <c r="F56" s="155"/>
      <c r="G56" s="155"/>
      <c r="H56" s="156"/>
    </row>
    <row r="57" spans="1:8" ht="38.25">
      <c r="A57" s="67">
        <v>45</v>
      </c>
      <c r="B57" s="25" t="s">
        <v>515</v>
      </c>
      <c r="C57" s="23"/>
      <c r="D57" s="31"/>
      <c r="E57" s="31"/>
      <c r="F57" s="31"/>
      <c r="G57" s="31"/>
      <c r="H57" s="31"/>
    </row>
    <row r="58" spans="1:8" ht="51">
      <c r="A58" s="67">
        <v>46</v>
      </c>
      <c r="B58" s="22" t="s">
        <v>516</v>
      </c>
      <c r="C58" s="23">
        <v>200</v>
      </c>
      <c r="D58" s="31"/>
      <c r="E58" s="31"/>
      <c r="F58" s="31"/>
      <c r="G58" s="31"/>
      <c r="H58" s="31"/>
    </row>
    <row r="59" spans="1:8" ht="38.25">
      <c r="A59" s="67">
        <v>47</v>
      </c>
      <c r="B59" s="22" t="s">
        <v>517</v>
      </c>
      <c r="C59" s="23">
        <f>80+360</f>
        <v>440</v>
      </c>
      <c r="D59" s="31"/>
      <c r="E59" s="31"/>
      <c r="F59" s="31"/>
      <c r="G59" s="31"/>
      <c r="H59" s="31"/>
    </row>
    <row r="60" spans="1:8" ht="102">
      <c r="A60" s="67">
        <v>48</v>
      </c>
      <c r="B60" s="22" t="s">
        <v>518</v>
      </c>
      <c r="C60" s="23">
        <v>280</v>
      </c>
      <c r="D60" s="31"/>
      <c r="E60" s="31"/>
      <c r="F60" s="31"/>
      <c r="G60" s="31"/>
      <c r="H60" s="31"/>
    </row>
    <row r="61" spans="1:8" ht="15">
      <c r="A61" s="67">
        <v>49</v>
      </c>
      <c r="B61" s="22" t="s">
        <v>519</v>
      </c>
      <c r="C61" s="23">
        <f>10+40</f>
        <v>50</v>
      </c>
      <c r="D61" s="31"/>
      <c r="E61" s="31"/>
      <c r="F61" s="31"/>
      <c r="G61" s="31"/>
      <c r="H61" s="31"/>
    </row>
    <row r="62" spans="1:8" ht="25.5">
      <c r="A62" s="67">
        <v>50</v>
      </c>
      <c r="B62" s="24" t="s">
        <v>520</v>
      </c>
      <c r="C62" s="26">
        <f>20+150+890</f>
        <v>1060</v>
      </c>
      <c r="D62" s="31"/>
      <c r="E62" s="31"/>
      <c r="F62" s="31"/>
      <c r="G62" s="31"/>
      <c r="H62" s="31"/>
    </row>
    <row r="63" spans="1:8" ht="38.25">
      <c r="A63" s="67">
        <v>51</v>
      </c>
      <c r="B63" s="24" t="s">
        <v>521</v>
      </c>
      <c r="C63" s="23">
        <f>40+150+410</f>
        <v>600</v>
      </c>
      <c r="D63" s="31"/>
      <c r="E63" s="31"/>
      <c r="F63" s="31"/>
      <c r="G63" s="31"/>
      <c r="H63" s="31"/>
    </row>
    <row r="64" spans="1:8" ht="25.5">
      <c r="A64" s="67">
        <v>52</v>
      </c>
      <c r="B64" s="25" t="s">
        <v>522</v>
      </c>
      <c r="C64" s="27"/>
      <c r="D64" s="31"/>
      <c r="E64" s="31"/>
      <c r="F64" s="31"/>
      <c r="G64" s="31"/>
      <c r="H64" s="31"/>
    </row>
    <row r="65" spans="1:8" ht="15">
      <c r="A65" s="67">
        <v>53</v>
      </c>
      <c r="B65" s="24" t="s">
        <v>523</v>
      </c>
      <c r="C65" s="27">
        <f>12+60</f>
        <v>72</v>
      </c>
      <c r="D65" s="31"/>
      <c r="E65" s="31"/>
      <c r="F65" s="31"/>
      <c r="G65" s="31"/>
      <c r="H65" s="31"/>
    </row>
    <row r="66" spans="1:8" ht="15" customHeight="1">
      <c r="A66" s="160" t="s">
        <v>620</v>
      </c>
      <c r="B66" s="160"/>
      <c r="C66" s="160"/>
      <c r="D66" s="160"/>
      <c r="E66" s="160"/>
      <c r="F66" s="160"/>
      <c r="G66" s="160"/>
      <c r="H66" s="161"/>
    </row>
    <row r="67" spans="1:8" ht="15">
      <c r="A67" s="67">
        <v>54</v>
      </c>
      <c r="B67" s="25" t="s">
        <v>524</v>
      </c>
      <c r="C67" s="23">
        <v>180</v>
      </c>
      <c r="D67" s="31"/>
      <c r="E67" s="31"/>
      <c r="F67" s="31"/>
      <c r="G67" s="31"/>
      <c r="H67" s="31"/>
    </row>
    <row r="68" spans="1:8" ht="63.75">
      <c r="A68" s="67">
        <v>55</v>
      </c>
      <c r="B68" s="22" t="s">
        <v>525</v>
      </c>
      <c r="C68" s="23">
        <v>130</v>
      </c>
      <c r="D68" s="31"/>
      <c r="E68" s="31"/>
      <c r="F68" s="31"/>
      <c r="G68" s="31"/>
      <c r="H68" s="31"/>
    </row>
    <row r="69" spans="1:8" ht="51">
      <c r="A69" s="67">
        <v>56</v>
      </c>
      <c r="B69" s="22" t="s">
        <v>526</v>
      </c>
      <c r="C69" s="23">
        <v>60</v>
      </c>
      <c r="D69" s="31"/>
      <c r="E69" s="31"/>
      <c r="F69" s="31"/>
      <c r="G69" s="31"/>
      <c r="H69" s="31"/>
    </row>
    <row r="70" spans="1:8" ht="25.5">
      <c r="A70" s="67">
        <v>57</v>
      </c>
      <c r="B70" s="24" t="s">
        <v>527</v>
      </c>
      <c r="C70" s="23">
        <f>20+45</f>
        <v>65</v>
      </c>
      <c r="D70" s="31"/>
      <c r="E70" s="31"/>
      <c r="F70" s="31"/>
      <c r="G70" s="31"/>
      <c r="H70" s="31"/>
    </row>
    <row r="71" spans="1:8" ht="15" customHeight="1">
      <c r="A71" s="160" t="s">
        <v>621</v>
      </c>
      <c r="B71" s="160"/>
      <c r="C71" s="160"/>
      <c r="D71" s="160"/>
      <c r="E71" s="160"/>
      <c r="F71" s="160"/>
      <c r="G71" s="160"/>
      <c r="H71" s="161"/>
    </row>
    <row r="72" spans="1:8" ht="89.25">
      <c r="A72" s="67">
        <v>58</v>
      </c>
      <c r="B72" s="24" t="s">
        <v>528</v>
      </c>
      <c r="C72" s="23">
        <f>30+120+36</f>
        <v>186</v>
      </c>
      <c r="D72" s="31"/>
      <c r="E72" s="31"/>
      <c r="F72" s="31"/>
      <c r="G72" s="31"/>
      <c r="H72" s="31"/>
    </row>
    <row r="73" spans="1:8" ht="15">
      <c r="A73" s="67">
        <v>59</v>
      </c>
      <c r="B73" s="25" t="s">
        <v>529</v>
      </c>
      <c r="C73" s="23">
        <v>90</v>
      </c>
      <c r="D73" s="31"/>
      <c r="E73" s="31"/>
      <c r="F73" s="31"/>
      <c r="G73" s="31"/>
      <c r="H73" s="31"/>
    </row>
    <row r="74" spans="1:8" ht="51">
      <c r="A74" s="67">
        <v>60</v>
      </c>
      <c r="B74" s="24" t="s">
        <v>530</v>
      </c>
      <c r="C74" s="23">
        <f>60+160+270</f>
        <v>490</v>
      </c>
      <c r="D74" s="31"/>
      <c r="E74" s="31"/>
      <c r="F74" s="31"/>
      <c r="G74" s="31"/>
      <c r="H74" s="31"/>
    </row>
    <row r="75" spans="1:8" ht="76.5">
      <c r="A75" s="67">
        <v>61</v>
      </c>
      <c r="B75" s="25" t="s">
        <v>531</v>
      </c>
      <c r="C75" s="23">
        <f>5+120</f>
        <v>125</v>
      </c>
      <c r="D75" s="31"/>
      <c r="E75" s="31"/>
      <c r="F75" s="31"/>
      <c r="G75" s="31"/>
      <c r="H75" s="31"/>
    </row>
    <row r="76" spans="1:8" ht="76.5">
      <c r="A76" s="67">
        <v>62</v>
      </c>
      <c r="B76" s="24" t="s">
        <v>532</v>
      </c>
      <c r="C76" s="23">
        <f>30+80+99</f>
        <v>209</v>
      </c>
      <c r="D76" s="31"/>
      <c r="E76" s="31"/>
      <c r="F76" s="31"/>
      <c r="G76" s="31"/>
      <c r="H76" s="31"/>
    </row>
    <row r="77" spans="1:8" ht="15" customHeight="1">
      <c r="A77" s="155" t="s">
        <v>622</v>
      </c>
      <c r="B77" s="155"/>
      <c r="C77" s="155"/>
      <c r="D77" s="155"/>
      <c r="E77" s="155"/>
      <c r="F77" s="155"/>
      <c r="G77" s="155"/>
      <c r="H77" s="156"/>
    </row>
    <row r="78" spans="1:8" ht="25.5">
      <c r="A78" s="67">
        <v>63</v>
      </c>
      <c r="B78" s="25" t="s">
        <v>533</v>
      </c>
      <c r="C78" s="23">
        <f>240+200</f>
        <v>440</v>
      </c>
      <c r="D78" s="31"/>
      <c r="E78" s="31"/>
      <c r="F78" s="31"/>
      <c r="G78" s="31"/>
      <c r="H78" s="31"/>
    </row>
    <row r="79" spans="1:8" ht="25.5">
      <c r="A79" s="67">
        <v>64</v>
      </c>
      <c r="B79" s="25" t="s">
        <v>534</v>
      </c>
      <c r="C79" s="23">
        <f>40+100</f>
        <v>140</v>
      </c>
      <c r="D79" s="31"/>
      <c r="E79" s="31"/>
      <c r="F79" s="31"/>
      <c r="G79" s="31"/>
      <c r="H79" s="31"/>
    </row>
    <row r="80" spans="1:8" ht="38.25">
      <c r="A80" s="67">
        <v>65</v>
      </c>
      <c r="B80" s="22" t="s">
        <v>535</v>
      </c>
      <c r="C80" s="23">
        <f>10+150</f>
        <v>160</v>
      </c>
      <c r="D80" s="31"/>
      <c r="E80" s="31"/>
      <c r="F80" s="31"/>
      <c r="G80" s="31"/>
      <c r="H80" s="31"/>
    </row>
    <row r="81" spans="1:8" ht="38.25">
      <c r="A81" s="67">
        <v>66</v>
      </c>
      <c r="B81" s="22" t="s">
        <v>536</v>
      </c>
      <c r="C81" s="23">
        <f>150+505</f>
        <v>655</v>
      </c>
      <c r="D81" s="31"/>
      <c r="E81" s="31"/>
      <c r="F81" s="31"/>
      <c r="G81" s="31"/>
      <c r="H81" s="31"/>
    </row>
    <row r="82" spans="1:8" ht="25.5">
      <c r="A82" s="67">
        <v>67</v>
      </c>
      <c r="B82" s="24" t="s">
        <v>537</v>
      </c>
      <c r="C82" s="23">
        <f>40+120+28</f>
        <v>188</v>
      </c>
      <c r="D82" s="31"/>
      <c r="E82" s="31"/>
      <c r="F82" s="31"/>
      <c r="G82" s="31"/>
      <c r="H82" s="31"/>
    </row>
    <row r="83" spans="1:8" ht="15">
      <c r="A83" s="67">
        <v>68</v>
      </c>
      <c r="B83" s="25" t="s">
        <v>538</v>
      </c>
      <c r="C83" s="23">
        <f>40+160</f>
        <v>200</v>
      </c>
      <c r="D83" s="31"/>
      <c r="E83" s="31"/>
      <c r="F83" s="31"/>
      <c r="G83" s="31"/>
      <c r="H83" s="31"/>
    </row>
    <row r="84" spans="1:8" ht="15">
      <c r="A84" s="67">
        <v>69</v>
      </c>
      <c r="B84" s="25" t="s">
        <v>539</v>
      </c>
      <c r="C84" s="23">
        <f>50+12+2071</f>
        <v>2133</v>
      </c>
      <c r="D84" s="31"/>
      <c r="E84" s="31"/>
      <c r="F84" s="31"/>
      <c r="G84" s="31"/>
      <c r="H84" s="31"/>
    </row>
    <row r="85" spans="1:8" ht="15">
      <c r="A85" s="67">
        <v>70</v>
      </c>
      <c r="B85" s="25" t="s">
        <v>540</v>
      </c>
      <c r="C85" s="23">
        <f>40+180+708</f>
        <v>928</v>
      </c>
      <c r="D85" s="31"/>
      <c r="E85" s="31"/>
      <c r="F85" s="31"/>
      <c r="G85" s="31"/>
      <c r="H85" s="31"/>
    </row>
    <row r="86" spans="1:8" ht="15">
      <c r="A86" s="67">
        <v>71</v>
      </c>
      <c r="B86" s="25" t="s">
        <v>541</v>
      </c>
      <c r="C86" s="23">
        <v>360</v>
      </c>
      <c r="D86" s="31"/>
      <c r="E86" s="31"/>
      <c r="F86" s="31"/>
      <c r="G86" s="31"/>
      <c r="H86" s="31"/>
    </row>
    <row r="87" spans="1:8" ht="25.5">
      <c r="A87" s="67">
        <v>72</v>
      </c>
      <c r="B87" s="25" t="s">
        <v>542</v>
      </c>
      <c r="C87" s="23">
        <f>40+40</f>
        <v>80</v>
      </c>
      <c r="D87" s="31"/>
      <c r="E87" s="31"/>
      <c r="F87" s="31"/>
      <c r="G87" s="31"/>
      <c r="H87" s="31"/>
    </row>
    <row r="88" spans="1:8" ht="38.25">
      <c r="A88" s="67">
        <v>73</v>
      </c>
      <c r="B88" s="25" t="s">
        <v>543</v>
      </c>
      <c r="C88" s="23">
        <f>320+200+490</f>
        <v>1010</v>
      </c>
      <c r="D88" s="31"/>
      <c r="E88" s="31"/>
      <c r="F88" s="31"/>
      <c r="G88" s="31"/>
      <c r="H88" s="31"/>
    </row>
    <row r="89" spans="1:8" ht="51">
      <c r="A89" s="67">
        <v>74</v>
      </c>
      <c r="B89" s="25" t="s">
        <v>544</v>
      </c>
      <c r="C89" s="23">
        <f>40+320</f>
        <v>360</v>
      </c>
      <c r="D89" s="31"/>
      <c r="E89" s="31"/>
      <c r="F89" s="31"/>
      <c r="G89" s="31"/>
      <c r="H89" s="31"/>
    </row>
    <row r="90" spans="1:8" ht="15">
      <c r="A90" s="67">
        <v>75</v>
      </c>
      <c r="B90" s="25" t="s">
        <v>545</v>
      </c>
      <c r="C90" s="23">
        <v>120</v>
      </c>
      <c r="D90" s="31"/>
      <c r="E90" s="31"/>
      <c r="F90" s="31"/>
      <c r="G90" s="31"/>
      <c r="H90" s="31"/>
    </row>
    <row r="91" spans="1:8" ht="15">
      <c r="A91" s="67">
        <v>76</v>
      </c>
      <c r="B91" s="25" t="s">
        <v>726</v>
      </c>
      <c r="C91" s="23">
        <v>160</v>
      </c>
      <c r="D91" s="31"/>
      <c r="E91" s="31"/>
      <c r="F91" s="31"/>
      <c r="G91" s="31"/>
      <c r="H91" s="31"/>
    </row>
    <row r="92" spans="1:8" ht="26.25">
      <c r="A92" s="67"/>
      <c r="B92" s="112" t="s">
        <v>724</v>
      </c>
      <c r="C92" s="23">
        <v>10</v>
      </c>
      <c r="D92" s="31"/>
      <c r="E92" s="31"/>
      <c r="F92" s="31"/>
      <c r="G92" s="31"/>
      <c r="H92" s="31"/>
    </row>
    <row r="93" spans="1:8" ht="26.25">
      <c r="A93" s="67"/>
      <c r="B93" s="112" t="s">
        <v>725</v>
      </c>
      <c r="C93" s="23">
        <v>30</v>
      </c>
      <c r="D93" s="31"/>
      <c r="E93" s="31"/>
      <c r="F93" s="31"/>
      <c r="G93" s="31"/>
      <c r="H93" s="31"/>
    </row>
    <row r="94" spans="1:8" ht="15" customHeight="1">
      <c r="A94" s="155" t="s">
        <v>623</v>
      </c>
      <c r="B94" s="155"/>
      <c r="C94" s="155"/>
      <c r="D94" s="155"/>
      <c r="E94" s="155"/>
      <c r="F94" s="155"/>
      <c r="G94" s="155"/>
      <c r="H94" s="156"/>
    </row>
    <row r="95" spans="1:8" ht="25.5">
      <c r="A95" s="67">
        <v>77</v>
      </c>
      <c r="B95" s="22" t="s">
        <v>546</v>
      </c>
      <c r="C95" s="23">
        <v>900</v>
      </c>
      <c r="D95" s="31"/>
      <c r="E95" s="31"/>
      <c r="F95" s="31"/>
      <c r="G95" s="31"/>
      <c r="H95" s="31"/>
    </row>
    <row r="96" spans="1:8" ht="51">
      <c r="A96" s="67">
        <v>78</v>
      </c>
      <c r="B96" s="22" t="s">
        <v>547</v>
      </c>
      <c r="C96" s="23">
        <v>990</v>
      </c>
      <c r="D96" s="31"/>
      <c r="E96" s="31"/>
      <c r="F96" s="31"/>
      <c r="G96" s="31"/>
      <c r="H96" s="31"/>
    </row>
    <row r="97" spans="1:8" ht="38.25">
      <c r="A97" s="67">
        <v>79</v>
      </c>
      <c r="B97" s="22" t="s">
        <v>548</v>
      </c>
      <c r="C97" s="23"/>
      <c r="D97" s="31"/>
      <c r="E97" s="31"/>
      <c r="F97" s="31"/>
      <c r="G97" s="31"/>
      <c r="H97" s="31"/>
    </row>
    <row r="98" spans="1:8" ht="25.5">
      <c r="A98" s="67">
        <v>80</v>
      </c>
      <c r="B98" s="22" t="s">
        <v>549</v>
      </c>
      <c r="C98" s="23">
        <f>120+24</f>
        <v>144</v>
      </c>
      <c r="D98" s="31"/>
      <c r="E98" s="31"/>
      <c r="F98" s="31"/>
      <c r="G98" s="31"/>
      <c r="H98" s="31"/>
    </row>
    <row r="99" spans="1:8" ht="26.25">
      <c r="A99" s="67"/>
      <c r="B99" s="116" t="s">
        <v>727</v>
      </c>
      <c r="C99" s="23"/>
      <c r="D99" s="31"/>
      <c r="E99" s="31"/>
      <c r="F99" s="31"/>
      <c r="G99" s="31"/>
      <c r="H99" s="31"/>
    </row>
    <row r="100" spans="1:8" ht="15" customHeight="1">
      <c r="A100" s="155" t="s">
        <v>624</v>
      </c>
      <c r="B100" s="155"/>
      <c r="C100" s="155"/>
      <c r="D100" s="155"/>
      <c r="E100" s="155"/>
      <c r="F100" s="155"/>
      <c r="G100" s="155"/>
      <c r="H100" s="156"/>
    </row>
    <row r="101" spans="1:8" ht="76.5">
      <c r="A101" s="67">
        <v>81</v>
      </c>
      <c r="B101" s="24" t="s">
        <v>550</v>
      </c>
      <c r="C101" s="23">
        <f>180+15+2250</f>
        <v>2445</v>
      </c>
      <c r="D101" s="31"/>
      <c r="E101" s="31"/>
      <c r="F101" s="31"/>
      <c r="G101" s="31"/>
      <c r="H101" s="31"/>
    </row>
    <row r="102" spans="1:8" ht="25.5">
      <c r="A102" s="67">
        <v>82</v>
      </c>
      <c r="B102" s="25" t="s">
        <v>551</v>
      </c>
      <c r="C102" s="23"/>
      <c r="D102" s="31"/>
      <c r="E102" s="31"/>
      <c r="F102" s="31"/>
      <c r="G102" s="31"/>
      <c r="H102" s="31"/>
    </row>
    <row r="103" spans="1:8" ht="25.5">
      <c r="A103" s="67">
        <v>83</v>
      </c>
      <c r="B103" s="25" t="s">
        <v>552</v>
      </c>
      <c r="C103" s="23">
        <f>30+855</f>
        <v>885</v>
      </c>
      <c r="D103" s="31"/>
      <c r="E103" s="31"/>
      <c r="F103" s="31"/>
      <c r="G103" s="31"/>
      <c r="H103" s="31"/>
    </row>
    <row r="104" spans="1:8" ht="15" customHeight="1">
      <c r="A104" s="155" t="s">
        <v>625</v>
      </c>
      <c r="B104" s="155"/>
      <c r="C104" s="155"/>
      <c r="D104" s="155"/>
      <c r="E104" s="155"/>
      <c r="F104" s="155"/>
      <c r="G104" s="155"/>
      <c r="H104" s="156"/>
    </row>
    <row r="105" spans="1:8" ht="25.5">
      <c r="A105" s="67">
        <v>84</v>
      </c>
      <c r="B105" s="22" t="s">
        <v>553</v>
      </c>
      <c r="C105" s="23">
        <v>300</v>
      </c>
      <c r="D105" s="31"/>
      <c r="E105" s="31"/>
      <c r="F105" s="31"/>
      <c r="G105" s="31"/>
      <c r="H105" s="31"/>
    </row>
    <row r="106" spans="1:8" ht="15">
      <c r="A106" s="67">
        <v>85</v>
      </c>
      <c r="B106" s="22" t="s">
        <v>554</v>
      </c>
      <c r="C106" s="23">
        <v>150</v>
      </c>
      <c r="D106" s="31"/>
      <c r="E106" s="31"/>
      <c r="F106" s="31"/>
      <c r="G106" s="31"/>
      <c r="H106" s="31"/>
    </row>
    <row r="107" spans="1:8" ht="15">
      <c r="A107" s="67">
        <v>86</v>
      </c>
      <c r="B107" s="22" t="s">
        <v>555</v>
      </c>
      <c r="C107" s="23">
        <f>60+150+220</f>
        <v>430</v>
      </c>
      <c r="D107" s="31"/>
      <c r="E107" s="31"/>
      <c r="F107" s="31"/>
      <c r="G107" s="31"/>
      <c r="H107" s="31"/>
    </row>
    <row r="108" spans="1:8" ht="25.5">
      <c r="A108" s="67">
        <v>87</v>
      </c>
      <c r="B108" s="22" t="s">
        <v>556</v>
      </c>
      <c r="C108" s="23">
        <f>5+108+180</f>
        <v>293</v>
      </c>
      <c r="D108" s="31"/>
      <c r="E108" s="31"/>
      <c r="F108" s="31"/>
      <c r="G108" s="31"/>
      <c r="H108" s="31"/>
    </row>
    <row r="109" spans="1:8" ht="15">
      <c r="A109" s="67">
        <v>88</v>
      </c>
      <c r="B109" s="25" t="s">
        <v>557</v>
      </c>
      <c r="C109" s="23">
        <f>5+34.5+10</f>
        <v>49.5</v>
      </c>
      <c r="D109" s="31"/>
      <c r="E109" s="31"/>
      <c r="F109" s="31"/>
      <c r="G109" s="31"/>
      <c r="H109" s="31"/>
    </row>
    <row r="110" spans="1:8" ht="38.25">
      <c r="A110" s="67">
        <v>89</v>
      </c>
      <c r="B110" s="22" t="s">
        <v>558</v>
      </c>
      <c r="C110" s="23">
        <f>20+270+90</f>
        <v>380</v>
      </c>
      <c r="D110" s="31"/>
      <c r="E110" s="31"/>
      <c r="F110" s="31"/>
      <c r="G110" s="31"/>
      <c r="H110" s="31"/>
    </row>
    <row r="111" spans="1:8" ht="15">
      <c r="A111" s="67">
        <v>90</v>
      </c>
      <c r="B111" s="25" t="s">
        <v>559</v>
      </c>
      <c r="C111" s="23"/>
      <c r="D111" s="31"/>
      <c r="E111" s="31"/>
      <c r="F111" s="31"/>
      <c r="G111" s="31"/>
      <c r="H111" s="31"/>
    </row>
    <row r="112" spans="1:8" ht="15">
      <c r="A112" s="67">
        <v>91</v>
      </c>
      <c r="B112" s="25" t="s">
        <v>560</v>
      </c>
      <c r="C112" s="23">
        <f>40+270+300</f>
        <v>610</v>
      </c>
      <c r="D112" s="31"/>
      <c r="E112" s="31"/>
      <c r="F112" s="31"/>
      <c r="G112" s="31"/>
      <c r="H112" s="31"/>
    </row>
    <row r="113" spans="1:8" ht="15" customHeight="1">
      <c r="A113" s="155" t="s">
        <v>626</v>
      </c>
      <c r="B113" s="155"/>
      <c r="C113" s="155"/>
      <c r="D113" s="155"/>
      <c r="E113" s="155"/>
      <c r="F113" s="155"/>
      <c r="G113" s="155"/>
      <c r="H113" s="156"/>
    </row>
    <row r="114" spans="1:8" ht="63.75">
      <c r="A114" s="67">
        <v>92</v>
      </c>
      <c r="B114" s="22" t="s">
        <v>561</v>
      </c>
      <c r="C114" s="23">
        <f>40+100</f>
        <v>140</v>
      </c>
      <c r="D114" s="31"/>
      <c r="E114" s="31"/>
      <c r="F114" s="31"/>
      <c r="G114" s="31"/>
      <c r="H114" s="31"/>
    </row>
    <row r="115" spans="1:8" ht="51">
      <c r="A115" s="67">
        <v>93</v>
      </c>
      <c r="B115" s="22" t="s">
        <v>562</v>
      </c>
      <c r="C115" s="23">
        <f>130+180</f>
        <v>310</v>
      </c>
      <c r="D115" s="31"/>
      <c r="E115" s="31"/>
      <c r="F115" s="31"/>
      <c r="G115" s="31"/>
      <c r="H115" s="31"/>
    </row>
    <row r="116" spans="1:8" s="2" customFormat="1" ht="15">
      <c r="A116" s="67">
        <v>94</v>
      </c>
      <c r="B116" s="24" t="s">
        <v>563</v>
      </c>
      <c r="C116" s="26">
        <f>10+50+30</f>
        <v>90</v>
      </c>
      <c r="D116" s="32"/>
      <c r="E116" s="32"/>
      <c r="F116" s="32"/>
      <c r="G116" s="32"/>
      <c r="H116" s="32"/>
    </row>
    <row r="117" spans="1:8" ht="114.75">
      <c r="A117" s="67">
        <v>95</v>
      </c>
      <c r="B117" s="22" t="s">
        <v>564</v>
      </c>
      <c r="C117" s="23">
        <f>60+60</f>
        <v>120</v>
      </c>
      <c r="D117" s="31"/>
      <c r="E117" s="31"/>
      <c r="F117" s="31"/>
      <c r="G117" s="31"/>
      <c r="H117" s="31"/>
    </row>
    <row r="118" spans="1:8" ht="38.25">
      <c r="A118" s="67">
        <v>96</v>
      </c>
      <c r="B118" s="25" t="s">
        <v>565</v>
      </c>
      <c r="C118" s="23">
        <f>40+60</f>
        <v>100</v>
      </c>
      <c r="D118" s="31"/>
      <c r="E118" s="31"/>
      <c r="F118" s="31"/>
      <c r="G118" s="31"/>
      <c r="H118" s="31"/>
    </row>
    <row r="119" spans="1:8" ht="25.5">
      <c r="A119" s="67">
        <v>97</v>
      </c>
      <c r="B119" s="25" t="s">
        <v>566</v>
      </c>
      <c r="C119" s="23"/>
      <c r="D119" s="31"/>
      <c r="E119" s="31"/>
      <c r="F119" s="31"/>
      <c r="G119" s="31"/>
      <c r="H119" s="31"/>
    </row>
    <row r="120" spans="1:8" ht="25.5">
      <c r="A120" s="67">
        <v>98</v>
      </c>
      <c r="B120" s="24" t="s">
        <v>567</v>
      </c>
      <c r="C120" s="26">
        <f>40+90</f>
        <v>130</v>
      </c>
      <c r="D120" s="31"/>
      <c r="E120" s="31"/>
      <c r="F120" s="31"/>
      <c r="G120" s="31"/>
      <c r="H120" s="31"/>
    </row>
    <row r="121" spans="1:8" ht="25.5">
      <c r="A121" s="67">
        <v>99</v>
      </c>
      <c r="B121" s="24" t="s">
        <v>568</v>
      </c>
      <c r="C121" s="26">
        <f>10+430</f>
        <v>440</v>
      </c>
      <c r="D121" s="31"/>
      <c r="E121" s="31"/>
      <c r="F121" s="31"/>
      <c r="G121" s="31"/>
      <c r="H121" s="31"/>
    </row>
    <row r="122" spans="1:8" ht="25.5">
      <c r="A122" s="67">
        <v>100</v>
      </c>
      <c r="B122" s="24" t="s">
        <v>569</v>
      </c>
      <c r="C122" s="26">
        <v>40</v>
      </c>
      <c r="D122" s="31"/>
      <c r="E122" s="31"/>
      <c r="F122" s="31"/>
      <c r="G122" s="31"/>
      <c r="H122" s="31"/>
    </row>
    <row r="123" spans="1:8" ht="25.5">
      <c r="A123" s="67">
        <v>101</v>
      </c>
      <c r="B123" s="22" t="s">
        <v>570</v>
      </c>
      <c r="C123" s="23">
        <f>10+50+120</f>
        <v>180</v>
      </c>
      <c r="D123" s="31"/>
      <c r="E123" s="31"/>
      <c r="F123" s="31"/>
      <c r="G123" s="31"/>
      <c r="H123" s="31"/>
    </row>
    <row r="124" spans="1:8" ht="15">
      <c r="A124" s="67">
        <v>102</v>
      </c>
      <c r="B124" s="22" t="s">
        <v>571</v>
      </c>
      <c r="C124" s="23">
        <v>42</v>
      </c>
      <c r="D124" s="31"/>
      <c r="E124" s="31"/>
      <c r="F124" s="31"/>
      <c r="G124" s="31"/>
      <c r="H124" s="31"/>
    </row>
    <row r="125" spans="1:8" ht="63.75">
      <c r="A125" s="67">
        <v>103</v>
      </c>
      <c r="B125" s="25" t="s">
        <v>572</v>
      </c>
      <c r="C125" s="23">
        <f>50+270</f>
        <v>320</v>
      </c>
      <c r="D125" s="31"/>
      <c r="E125" s="31"/>
      <c r="F125" s="31"/>
      <c r="G125" s="31"/>
      <c r="H125" s="31"/>
    </row>
    <row r="126" spans="1:8" ht="38.25">
      <c r="A126" s="67">
        <v>104</v>
      </c>
      <c r="B126" s="25" t="s">
        <v>573</v>
      </c>
      <c r="C126" s="23">
        <v>48</v>
      </c>
      <c r="D126" s="31"/>
      <c r="E126" s="31"/>
      <c r="F126" s="31"/>
      <c r="G126" s="31"/>
      <c r="H126" s="31"/>
    </row>
    <row r="127" spans="1:8" ht="51">
      <c r="A127" s="67">
        <v>105</v>
      </c>
      <c r="B127" s="28" t="s">
        <v>574</v>
      </c>
      <c r="C127" s="32">
        <v>150</v>
      </c>
      <c r="D127" s="29"/>
      <c r="E127" s="29"/>
      <c r="F127" s="29"/>
      <c r="G127" s="29"/>
      <c r="H127" s="29"/>
    </row>
  </sheetData>
  <sheetProtection/>
  <mergeCells count="16">
    <mergeCell ref="A66:H66"/>
    <mergeCell ref="A71:H71"/>
    <mergeCell ref="A77:H77"/>
    <mergeCell ref="A94:H94"/>
    <mergeCell ref="A100:H100"/>
    <mergeCell ref="A104:H104"/>
    <mergeCell ref="A113:H113"/>
    <mergeCell ref="A1:H1"/>
    <mergeCell ref="A3:B3"/>
    <mergeCell ref="C3:F3"/>
    <mergeCell ref="A6:H6"/>
    <mergeCell ref="A28:H28"/>
    <mergeCell ref="A31:H31"/>
    <mergeCell ref="A43:H43"/>
    <mergeCell ref="A50:H50"/>
    <mergeCell ref="A56:H56"/>
  </mergeCells>
  <printOptions/>
  <pageMargins left="0.25" right="0.25" top="0.75" bottom="0.75" header="0.3" footer="0.3"/>
  <pageSetup horizontalDpi="600" verticalDpi="600" orientation="landscape" scale="96" r:id="rId1"/>
  <headerFooter>
    <oddHeader>&amp;CAPPENDIX A
GSS11578D-MEAT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vicki.macklin</dc:creator>
  <cp:keywords/>
  <dc:description/>
  <cp:lastModifiedBy>william.pickrum</cp:lastModifiedBy>
  <cp:lastPrinted>2011-08-11T13:23:17Z</cp:lastPrinted>
  <dcterms:created xsi:type="dcterms:W3CDTF">2009-08-27T15:36:17Z</dcterms:created>
  <dcterms:modified xsi:type="dcterms:W3CDTF">2011-08-16T19:34:59Z</dcterms:modified>
  <cp:category/>
  <cp:version/>
  <cp:contentType/>
  <cp:contentStatus/>
</cp:coreProperties>
</file>