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tabRatio="786" firstSheet="1" activeTab="5"/>
  </bookViews>
  <sheets>
    <sheet name="Instructions" sheetId="1" r:id="rId1"/>
    <sheet name="Vendor Information" sheetId="2" r:id="rId2"/>
    <sheet name="DOC Approved Brands" sheetId="3" r:id="rId3"/>
    <sheet name="DOC Pricing" sheetId="4" r:id="rId4"/>
    <sheet name="DHSS Approved Brands" sheetId="5" r:id="rId5"/>
    <sheet name="DHSS Pricing" sheetId="6" r:id="rId6"/>
  </sheets>
  <definedNames/>
  <calcPr fullCalcOnLoad="1"/>
</workbook>
</file>

<file path=xl/sharedStrings.xml><?xml version="1.0" encoding="utf-8"?>
<sst xmlns="http://schemas.openxmlformats.org/spreadsheetml/2006/main" count="1072" uniqueCount="731">
  <si>
    <t>ITEM #</t>
  </si>
  <si>
    <t>ITEM DESCRIPTION</t>
  </si>
  <si>
    <t>APPROVED BRAND</t>
  </si>
  <si>
    <t>PACK SIZE</t>
  </si>
  <si>
    <t>PRODUCT CODE</t>
  </si>
  <si>
    <t>SPECIFICATIONS</t>
  </si>
  <si>
    <t>CONTRACT QUANT.</t>
  </si>
  <si>
    <t>CASE/PACK SIZE</t>
  </si>
  <si>
    <t>BRAND/PACKER NAME</t>
  </si>
  <si>
    <t>PROD. CODE</t>
  </si>
  <si>
    <t>UNIT PRICE</t>
  </si>
  <si>
    <t>GREENVIEW</t>
  </si>
  <si>
    <t>LEE</t>
  </si>
  <si>
    <t>NAT'L STEAK &amp; POULTRY</t>
  </si>
  <si>
    <t>**1</t>
  </si>
  <si>
    <t>BEEF CUBES</t>
  </si>
  <si>
    <t>MAIDRITE</t>
  </si>
  <si>
    <t>HOLTEN/BUTCHERS BLOCK</t>
  </si>
  <si>
    <t>BFI</t>
  </si>
  <si>
    <t>**3</t>
  </si>
  <si>
    <t>BEEF PATTIES, GROUND 80/20</t>
  </si>
  <si>
    <t>HOLTEN</t>
  </si>
  <si>
    <t>HOUSE OF RAEFORD</t>
  </si>
  <si>
    <t>**4</t>
  </si>
  <si>
    <t>BEEF RIB</t>
  </si>
  <si>
    <t>GOODSOURCE</t>
  </si>
  <si>
    <t>**5</t>
  </si>
  <si>
    <t>REDUCED SODIUM CHICKEN SAUSAGE</t>
  </si>
  <si>
    <t>**6</t>
  </si>
  <si>
    <t>BEEF STEAK SANDWICH 80/20</t>
  </si>
  <si>
    <t>**7</t>
  </si>
  <si>
    <t>KINGS DELIGHT</t>
  </si>
  <si>
    <t>CRIDER</t>
  </si>
  <si>
    <t>**8</t>
  </si>
  <si>
    <t>BONLESS CHICKEN GROUND</t>
  </si>
  <si>
    <t>GOODSOURCE/ SMARTFARE</t>
  </si>
  <si>
    <t>**9</t>
  </si>
  <si>
    <t>CHICKEN, BOLOGNA LOW SODIUM</t>
  </si>
  <si>
    <t>**11</t>
  </si>
  <si>
    <t>REDUCED SODIUM CHICKEN BREAST PATTY</t>
  </si>
  <si>
    <t>*12</t>
  </si>
  <si>
    <t>TURKEY BURGER, PRE-COOKED</t>
  </si>
  <si>
    <t>GOOD HARBOR</t>
  </si>
  <si>
    <t>NORTH ATLANTIC</t>
  </si>
  <si>
    <t>CSV-NAT'L FISH &amp; SEAFOOD</t>
  </si>
  <si>
    <t>SEASIDE</t>
  </si>
  <si>
    <t>FPI</t>
  </si>
  <si>
    <t>UNIVERSAL FISH</t>
  </si>
  <si>
    <t>**13</t>
  </si>
  <si>
    <t>FISH, BREADED</t>
  </si>
  <si>
    <t>**14</t>
  </si>
  <si>
    <t>FRANKFURTER CHICKEN LOW SODIUM</t>
  </si>
  <si>
    <t>LONGMONT</t>
  </si>
  <si>
    <t>PERDUE</t>
  </si>
  <si>
    <t>TURKEY GROUND COARSE 85/15</t>
  </si>
  <si>
    <t>JENNIE-O</t>
  </si>
  <si>
    <t>KUNZLER</t>
  </si>
  <si>
    <t>CAROLINA</t>
  </si>
  <si>
    <t>**19</t>
  </si>
  <si>
    <t>TURKEY HAM</t>
  </si>
  <si>
    <t>FOSTER FARMS</t>
  </si>
  <si>
    <t>APPLEGATE FARMS</t>
  </si>
  <si>
    <t>EMMBER CLASSIC</t>
  </si>
  <si>
    <t>**20</t>
  </si>
  <si>
    <t>TURKEY, OVEN ROASTED, END &amp; PIECES</t>
  </si>
  <si>
    <t>SYSCO CLASSIC</t>
  </si>
  <si>
    <t>**21</t>
  </si>
  <si>
    <t>TURKEY SAUSAGE LINK</t>
  </si>
  <si>
    <t>**22</t>
  </si>
  <si>
    <t>PAPETTI</t>
  </si>
  <si>
    <t>ECHO LAKE</t>
  </si>
  <si>
    <t>FROZEN LIQUID EGGS</t>
  </si>
  <si>
    <t>Ship samples to:</t>
  </si>
  <si>
    <t>Delaware Correctional Center, Central Supply</t>
  </si>
  <si>
    <t>Attn: Wendal Lundy, Samples</t>
  </si>
  <si>
    <t>1181 Paddock Road</t>
  </si>
  <si>
    <t>Smyrna, DE 19977</t>
  </si>
  <si>
    <t>Bid/Contract #</t>
  </si>
  <si>
    <t>Vendor Name, contact person, and telephone #</t>
  </si>
  <si>
    <t>Manufacturer Product Specification Sheet Including:</t>
  </si>
  <si>
    <t>Product Name</t>
  </si>
  <si>
    <t>Brand Name</t>
  </si>
  <si>
    <t>Product Code</t>
  </si>
  <si>
    <t>Unit/Pack size</t>
  </si>
  <si>
    <t>Nutritional Information</t>
  </si>
  <si>
    <t>GVM 135A</t>
  </si>
  <si>
    <t>70804-26102</t>
  </si>
  <si>
    <t>BFI0104</t>
  </si>
  <si>
    <t>70804-32001</t>
  </si>
  <si>
    <t>C2115</t>
  </si>
  <si>
    <t>GHBH062CH</t>
  </si>
  <si>
    <t>3370-4030</t>
  </si>
  <si>
    <t>M7372</t>
  </si>
  <si>
    <t>NA1001</t>
  </si>
  <si>
    <t>2296 (8107)</t>
  </si>
  <si>
    <t>CVF60</t>
  </si>
  <si>
    <t>MFG:5002</t>
  </si>
  <si>
    <t>10#</t>
  </si>
  <si>
    <t>6/5#</t>
  </si>
  <si>
    <t>2/10#</t>
  </si>
  <si>
    <t>10/5#</t>
  </si>
  <si>
    <t>2/5#</t>
  </si>
  <si>
    <t>4/5#</t>
  </si>
  <si>
    <t>10# CHUBS</t>
  </si>
  <si>
    <t>5/6.75 - 7#</t>
  </si>
  <si>
    <t>120/4 OZ 30#</t>
  </si>
  <si>
    <t>2/7#</t>
  </si>
  <si>
    <t>2/6-8#</t>
  </si>
  <si>
    <t>2/7-9#</t>
  </si>
  <si>
    <t>18-20# AVG</t>
  </si>
  <si>
    <t>18-20 AVG</t>
  </si>
  <si>
    <t>CW</t>
  </si>
  <si>
    <t>2/8-10# AVG</t>
  </si>
  <si>
    <t>20# AVG</t>
  </si>
  <si>
    <t>BRAND/ PACKER NAME</t>
  </si>
  <si>
    <t>PHILLY'S BEST</t>
  </si>
  <si>
    <t>YMS4</t>
  </si>
  <si>
    <t>HAM</t>
  </si>
  <si>
    <t>CSV</t>
  </si>
  <si>
    <t>H&amp;S PROVISIONS</t>
  </si>
  <si>
    <t>NETTED ROAST TURKEY</t>
  </si>
  <si>
    <t>UNIT OF MEASURE</t>
  </si>
  <si>
    <t>ONE-TIME DELIVERY PRICE</t>
  </si>
  <si>
    <t>**10</t>
  </si>
  <si>
    <t>CHEESE, AMERICAN SLICED</t>
  </si>
  <si>
    <t>GREAT LAKES</t>
  </si>
  <si>
    <t>MARGARINE SOLIDS</t>
  </si>
  <si>
    <t>ADMIRATION</t>
  </si>
  <si>
    <t>30/1#</t>
  </si>
  <si>
    <t>BONGARD</t>
  </si>
  <si>
    <t>OASIS</t>
  </si>
  <si>
    <t>CAN CONTRACTOR PROVIDE DELIVERY WITHIN 72 HOURS OF ORDER PLACEMENT?</t>
  </si>
  <si>
    <t>CAN CONTRACTOR PROVIDE MENU AND RECIPE SUPPORT? (See page 37 of ITB)</t>
  </si>
  <si>
    <t>Delaware Hospital for the Chornically Ill</t>
  </si>
  <si>
    <t>Attn: Teresa Gedney, Samples</t>
  </si>
  <si>
    <t>100 Sunnyside Road</t>
  </si>
  <si>
    <t>**2</t>
  </si>
  <si>
    <t>REDUCED SODIUM MEAT LOAF</t>
  </si>
  <si>
    <t>GOOD SOURCE</t>
  </si>
  <si>
    <t>30#</t>
  </si>
  <si>
    <t>3492-4030</t>
  </si>
  <si>
    <t>REDUCED SODIUM SALISBURY STEAK</t>
  </si>
  <si>
    <t>3490-4030</t>
  </si>
  <si>
    <t>**16</t>
  </si>
  <si>
    <t>*17</t>
  </si>
  <si>
    <t>**18</t>
  </si>
  <si>
    <t>4/10#</t>
  </si>
  <si>
    <t>SILVER SPRING FARMS</t>
  </si>
  <si>
    <t>5500 LBS</t>
  </si>
  <si>
    <t>8000 LBS</t>
  </si>
  <si>
    <t>15000 LBS</t>
  </si>
  <si>
    <t>5000 LBS</t>
  </si>
  <si>
    <t>7500 LBS</t>
  </si>
  <si>
    <t>28000 LBS</t>
  </si>
  <si>
    <t>25000 LBS</t>
  </si>
  <si>
    <t>800 LBS</t>
  </si>
  <si>
    <t>150 LBS</t>
  </si>
  <si>
    <t>27000 LBS</t>
  </si>
  <si>
    <t>14000 LBS</t>
  </si>
  <si>
    <t>INTERSTATE SEAFOOD</t>
  </si>
  <si>
    <t>TOP (INSIDE ROUND)</t>
  </si>
  <si>
    <t>HEARTLAND</t>
  </si>
  <si>
    <t>3PC/CS</t>
  </si>
  <si>
    <t>CORNED BEEF ROUND</t>
  </si>
  <si>
    <t>BEEF INTERNATIONAL</t>
  </si>
  <si>
    <t>2/8#</t>
  </si>
  <si>
    <t>CHIPPED BEEF FRIZZLING</t>
  </si>
  <si>
    <t>BEEF INTERNATION</t>
  </si>
  <si>
    <t>8/3#</t>
  </si>
  <si>
    <t>STEAK BEEF, CHIPPED</t>
  </si>
  <si>
    <t>DEVAULT</t>
  </si>
  <si>
    <t>QUAKER MAID</t>
  </si>
  <si>
    <t>KESSLER</t>
  </si>
  <si>
    <t>BOARDWALK BRAND</t>
  </si>
  <si>
    <t>GROUND BEEF</t>
  </si>
  <si>
    <t>FIREVR</t>
  </si>
  <si>
    <t>GROUND BEEF PATTIES</t>
  </si>
  <si>
    <t>SYS CLS</t>
  </si>
  <si>
    <t>20#</t>
  </si>
  <si>
    <t>LEE/COOKS</t>
  </si>
  <si>
    <t>BEEF PATTY CHARBROILED</t>
  </si>
  <si>
    <t>PIERRE</t>
  </si>
  <si>
    <t>15#</t>
  </si>
  <si>
    <t>SSI</t>
  </si>
  <si>
    <t>182/3OZ</t>
  </si>
  <si>
    <t>BEEF RIB PATTY</t>
  </si>
  <si>
    <t>BEEF STRIPS</t>
  </si>
  <si>
    <t>PEPPER STEAK</t>
  </si>
  <si>
    <t>**12</t>
  </si>
  <si>
    <t>COUNTRY FRIED STEAK FRITTERS</t>
  </si>
  <si>
    <t>SYS IMP</t>
  </si>
  <si>
    <t>ITALIAN MEATBALLS</t>
  </si>
  <si>
    <t>MAMMA MIA</t>
  </si>
  <si>
    <t>ITALIAN MEATBALLS PRECOOKED</t>
  </si>
  <si>
    <t>BUONO VITA</t>
  </si>
  <si>
    <t>**15</t>
  </si>
  <si>
    <t>BEEF DELI STYLE ROUND</t>
  </si>
  <si>
    <t>BEEF FAJITA STRIPS</t>
  </si>
  <si>
    <t>CASASOL</t>
  </si>
  <si>
    <t>**17</t>
  </si>
  <si>
    <t>BEEF LIVER</t>
  </si>
  <si>
    <t>MAID RITE</t>
  </si>
  <si>
    <t>BEEF STEAK RIBEYE</t>
  </si>
  <si>
    <t>BEEF BRISKET</t>
  </si>
  <si>
    <t>GARDEN VEGETABLE PATTY</t>
  </si>
  <si>
    <t>MORNSTAR</t>
  </si>
  <si>
    <t>10.5#</t>
  </si>
  <si>
    <t>GROUND VEAL PATTY UNBREADED</t>
  </si>
  <si>
    <t>AREZZIO</t>
  </si>
  <si>
    <t>PURE GROUND VEAL</t>
  </si>
  <si>
    <t>**23</t>
  </si>
  <si>
    <t>PORK RIBBED SHAPED PATTY</t>
  </si>
  <si>
    <t>ADVANCE</t>
  </si>
  <si>
    <t>219-530</t>
  </si>
  <si>
    <t>**24</t>
  </si>
  <si>
    <t>PORK CHOP BONELESS CENTER CUT</t>
  </si>
  <si>
    <t>**25</t>
  </si>
  <si>
    <t>PORK TENDERLOIN BONELESS TIED</t>
  </si>
  <si>
    <t>HATFIELD</t>
  </si>
  <si>
    <t>31#</t>
  </si>
  <si>
    <t>**26</t>
  </si>
  <si>
    <t>GROUND PORK</t>
  </si>
  <si>
    <t>GRANT</t>
  </si>
  <si>
    <t>4/40#</t>
  </si>
  <si>
    <t>**27</t>
  </si>
  <si>
    <t>PORK SAUSAGE LINK</t>
  </si>
  <si>
    <t>FARMLAND</t>
  </si>
  <si>
    <t>70247 135157</t>
  </si>
  <si>
    <t>**28</t>
  </si>
  <si>
    <t>PORK SAUSAGE PATTY</t>
  </si>
  <si>
    <t>**29</t>
  </si>
  <si>
    <t>PORK SAUSAGE PATTY PRECOOKED</t>
  </si>
  <si>
    <t>**30</t>
  </si>
  <si>
    <t>PORK SAUSAGE 1# ROLL</t>
  </si>
  <si>
    <t>**31</t>
  </si>
  <si>
    <t>**32</t>
  </si>
  <si>
    <t>PORK BBQ PULLED</t>
  </si>
  <si>
    <t>**33</t>
  </si>
  <si>
    <t>HAM FRESH BONLESS</t>
  </si>
  <si>
    <t>BBRL</t>
  </si>
  <si>
    <t>2/10-14#</t>
  </si>
  <si>
    <t>DAKOTA</t>
  </si>
  <si>
    <t>3/15#</t>
  </si>
  <si>
    <t>**34</t>
  </si>
  <si>
    <t>HAM COOKED DOMESTIC</t>
  </si>
  <si>
    <t>HORMEL</t>
  </si>
  <si>
    <t>2/13#</t>
  </si>
  <si>
    <t>3/11#</t>
  </si>
  <si>
    <t>**35</t>
  </si>
  <si>
    <t>HAM COOKED IMPORTED</t>
  </si>
  <si>
    <t>70247 193820</t>
  </si>
  <si>
    <t>**36</t>
  </si>
  <si>
    <t>HOT HAM CAPPICOLLA</t>
  </si>
  <si>
    <t>BERKS</t>
  </si>
  <si>
    <t>2/4.5#</t>
  </si>
  <si>
    <t>9#</t>
  </si>
  <si>
    <t>**37</t>
  </si>
  <si>
    <t>HAM PEPPERED</t>
  </si>
  <si>
    <t>2/6#</t>
  </si>
  <si>
    <t>**38</t>
  </si>
  <si>
    <t>BONELESS SMOKED HAM BRT</t>
  </si>
  <si>
    <t>BBRLCLS</t>
  </si>
  <si>
    <t>1/14-19#</t>
  </si>
  <si>
    <t>2-6#</t>
  </si>
  <si>
    <t>**39</t>
  </si>
  <si>
    <t>BREAKFAST HAM PATTY PRECOOKED</t>
  </si>
  <si>
    <t>ARMOUR</t>
  </si>
  <si>
    <t>**40</t>
  </si>
  <si>
    <t>SCRAPPLE, PORK</t>
  </si>
  <si>
    <t>GREENSBORO</t>
  </si>
  <si>
    <t>KIRBY &amp; HOLLOWAY</t>
  </si>
  <si>
    <t>**41</t>
  </si>
  <si>
    <t>SCRAPPLE, BEEF</t>
  </si>
  <si>
    <t>KIRNY &amp; HOLLOWAY</t>
  </si>
  <si>
    <t>**42</t>
  </si>
  <si>
    <t>BACON #1 QUALITY</t>
  </si>
  <si>
    <t>GWALTNEY</t>
  </si>
  <si>
    <t>**43</t>
  </si>
  <si>
    <t>TURKEY THIGH BONELESS</t>
  </si>
  <si>
    <t>MICHIGAN TURKEY</t>
  </si>
  <si>
    <t>**44</t>
  </si>
  <si>
    <t>**45</t>
  </si>
  <si>
    <t>TURKEY ROAST RAW</t>
  </si>
  <si>
    <t>**46</t>
  </si>
  <si>
    <t>TURKEY PURE GROUND</t>
  </si>
  <si>
    <t>**47</t>
  </si>
  <si>
    <t>TURKEY BURGER</t>
  </si>
  <si>
    <t>**48</t>
  </si>
  <si>
    <t>TURKEY BREAST OVEN ROASTED</t>
  </si>
  <si>
    <t>**49</t>
  </si>
  <si>
    <t>GOURMET TURKEY BREAST</t>
  </si>
  <si>
    <t>HARVEST</t>
  </si>
  <si>
    <t>314 &amp; 317</t>
  </si>
  <si>
    <t>JUST PERFECT</t>
  </si>
  <si>
    <t>2/9#</t>
  </si>
  <si>
    <t>**50</t>
  </si>
  <si>
    <t>DICED TURKEY HAM</t>
  </si>
  <si>
    <t>**51</t>
  </si>
  <si>
    <t>CORN DOG, TURKEY</t>
  </si>
  <si>
    <t>12#</t>
  </si>
  <si>
    <t>**52</t>
  </si>
  <si>
    <t>HOT SAUSAGE ALL BEEF</t>
  </si>
  <si>
    <t>**53</t>
  </si>
  <si>
    <t>ITALIAN SAUSAGE MILD</t>
  </si>
  <si>
    <t>**54</t>
  </si>
  <si>
    <t>SAUSAGE LINK</t>
  </si>
  <si>
    <t>SYS CLS/Northside</t>
  </si>
  <si>
    <t>160/1 OZ</t>
  </si>
  <si>
    <t>**55</t>
  </si>
  <si>
    <t>SAUSAGE KIELBASA, POLISH</t>
  </si>
  <si>
    <t>NICKS-PRECOOKED #1 CHOICE</t>
  </si>
  <si>
    <t>BERKS 2ND CHOICE</t>
  </si>
  <si>
    <t>**56</t>
  </si>
  <si>
    <t>BOLOGNA, ALL BEEF</t>
  </si>
  <si>
    <t>BERKS 1ST CHOICE</t>
  </si>
  <si>
    <t>HATFIELD 2ND CHOICE</t>
  </si>
  <si>
    <t>**57</t>
  </si>
  <si>
    <t>LIVERWURST</t>
  </si>
  <si>
    <t>3/4#</t>
  </si>
  <si>
    <t>3/5#</t>
  </si>
  <si>
    <t>**58</t>
  </si>
  <si>
    <t>FRANKFURTERS, ALL BEEF</t>
  </si>
  <si>
    <t>**59</t>
  </si>
  <si>
    <t>GENOA SALAMI</t>
  </si>
  <si>
    <t>3/6-8#</t>
  </si>
  <si>
    <t>**60</t>
  </si>
  <si>
    <t>SALAMI, COOKED</t>
  </si>
  <si>
    <t>2/9-11#</t>
  </si>
  <si>
    <t>**61</t>
  </si>
  <si>
    <t>DELI CHICKEN MEAT</t>
  </si>
  <si>
    <t>GEORGES</t>
  </si>
  <si>
    <t>**62</t>
  </si>
  <si>
    <t>HEALTHY CHOICE DELI MEAT</t>
  </si>
  <si>
    <t>HEALTHY CHOICE</t>
  </si>
  <si>
    <t>12/10.5OZ</t>
  </si>
  <si>
    <t>**63</t>
  </si>
  <si>
    <t>CHICKEN BREAST SPLIT 4 OZ</t>
  </si>
  <si>
    <t>SYS CLS/Pilgrims Pride</t>
  </si>
  <si>
    <t>**64</t>
  </si>
  <si>
    <t>CHICKEN BREAST SPLIT 6 OZ</t>
  </si>
  <si>
    <t>48/6 OZ</t>
  </si>
  <si>
    <t>**65</t>
  </si>
  <si>
    <t>CHICKEN PATTY BREADED</t>
  </si>
  <si>
    <t>GOLDKIST</t>
  </si>
  <si>
    <t>**66</t>
  </si>
  <si>
    <t>CHICKEN BREAST NUGGETS</t>
  </si>
  <si>
    <t>TYSON</t>
  </si>
  <si>
    <t>11#</t>
  </si>
  <si>
    <t>2373-928</t>
  </si>
  <si>
    <t>SWEET G</t>
  </si>
  <si>
    <t>**67</t>
  </si>
  <si>
    <t>WHOLE CHICKEN LEGS NO BACK</t>
  </si>
  <si>
    <t>22#</t>
  </si>
  <si>
    <t>3825-928</t>
  </si>
  <si>
    <t>19#</t>
  </si>
  <si>
    <t>**68</t>
  </si>
  <si>
    <t>CHICKEN TENDERLOINS</t>
  </si>
  <si>
    <t>2473-928</t>
  </si>
  <si>
    <t>4/3#</t>
  </si>
  <si>
    <t>**69</t>
  </si>
  <si>
    <t>CHICKEN STRIPS FAJITA</t>
  </si>
  <si>
    <t>SILVER MEDAL</t>
  </si>
  <si>
    <t>11609-506</t>
  </si>
  <si>
    <t>**70</t>
  </si>
  <si>
    <t>CHICKEN PIECES BREADED</t>
  </si>
  <si>
    <t>18#</t>
  </si>
  <si>
    <t>**71</t>
  </si>
  <si>
    <t>CHICKEN DICED</t>
  </si>
  <si>
    <t>**72</t>
  </si>
  <si>
    <t>CHICKEN STEAK</t>
  </si>
  <si>
    <t>SHIPON'S</t>
  </si>
  <si>
    <t>**73</t>
  </si>
  <si>
    <t>CHICKEN BREAST HALF</t>
  </si>
  <si>
    <t>27#</t>
  </si>
  <si>
    <t>48/4.9OZ</t>
  </si>
  <si>
    <t>**74</t>
  </si>
  <si>
    <t>CHICKEN BREAST MESQUITE</t>
  </si>
  <si>
    <t>**75</t>
  </si>
  <si>
    <t>OLEO</t>
  </si>
  <si>
    <t>WHLFCLS</t>
  </si>
  <si>
    <t>24#</t>
  </si>
  <si>
    <t>HONEYBROOK</t>
  </si>
  <si>
    <t>**76</t>
  </si>
  <si>
    <t>MARGARINE SALTED</t>
  </si>
  <si>
    <t>**77</t>
  </si>
  <si>
    <t>MARGARINE UNSALTED</t>
  </si>
  <si>
    <t>**78</t>
  </si>
  <si>
    <t>MARGARINE WHIPPED</t>
  </si>
  <si>
    <t>SHREDDS</t>
  </si>
  <si>
    <t>**79</t>
  </si>
  <si>
    <t>EGGS LIQUID</t>
  </si>
  <si>
    <t>GLENVIEW FARMS - DEB EL FOODS</t>
  </si>
  <si>
    <t>NEWBURG/GOLDEN EGG</t>
  </si>
  <si>
    <t>PAPPETTI</t>
  </si>
  <si>
    <t>**80</t>
  </si>
  <si>
    <t>EGGS MEDIUM</t>
  </si>
  <si>
    <t>**81</t>
  </si>
  <si>
    <t>EGGS LARGE</t>
  </si>
  <si>
    <t>**82</t>
  </si>
  <si>
    <t>CHEESE AMERICAN YELLOW LOAF</t>
  </si>
  <si>
    <t>PACKER</t>
  </si>
  <si>
    <t>**83</t>
  </si>
  <si>
    <t>CHEESE AMERICAN WHITE SLICED</t>
  </si>
  <si>
    <t>**84</t>
  </si>
  <si>
    <t>CHEESE AMERICAN YELLOW SLICED</t>
  </si>
  <si>
    <t>**85</t>
  </si>
  <si>
    <t>CHEESE PROVOLONE BULK</t>
  </si>
  <si>
    <t>3/12#</t>
  </si>
  <si>
    <t>**86</t>
  </si>
  <si>
    <t>CHEESE SWISS SLICED</t>
  </si>
  <si>
    <t>BBRLIMP</t>
  </si>
  <si>
    <t>8/1.5#</t>
  </si>
  <si>
    <t>8/1.25#</t>
  </si>
  <si>
    <t>**87</t>
  </si>
  <si>
    <t>CHEESE MOZARELLA SHREDDED</t>
  </si>
  <si>
    <t>LAUBSCHER</t>
  </si>
  <si>
    <t>**88</t>
  </si>
  <si>
    <t>CHEESE CHEDDAR BLOCK</t>
  </si>
  <si>
    <t>43#</t>
  </si>
  <si>
    <t>**89</t>
  </si>
  <si>
    <t>CHEDDAR CHEESE SHREDDED</t>
  </si>
  <si>
    <t>**90</t>
  </si>
  <si>
    <t>FISH STICKS BREADED</t>
  </si>
  <si>
    <t>TRIDENT</t>
  </si>
  <si>
    <t>NATIONAL</t>
  </si>
  <si>
    <t>**91</t>
  </si>
  <si>
    <t>FISH FILLET FOUNDER</t>
  </si>
  <si>
    <t>HOLLAND</t>
  </si>
  <si>
    <t>**92</t>
  </si>
  <si>
    <t>FISH COD LEMON PEPPER</t>
  </si>
  <si>
    <t>PORTPRM</t>
  </si>
  <si>
    <t>FISHERY</t>
  </si>
  <si>
    <t>**93</t>
  </si>
  <si>
    <t>BATTER DIPPED FISH</t>
  </si>
  <si>
    <t>VIKING</t>
  </si>
  <si>
    <t>**94</t>
  </si>
  <si>
    <t>FISH NUGGETS</t>
  </si>
  <si>
    <t>ICELANDIC</t>
  </si>
  <si>
    <t>MIDSHIP</t>
  </si>
  <si>
    <t>**95</t>
  </si>
  <si>
    <t>FISH POLLOCK</t>
  </si>
  <si>
    <t>**96</t>
  </si>
  <si>
    <t>FISH POLLOCK OVEN CRUNCH</t>
  </si>
  <si>
    <t>**97</t>
  </si>
  <si>
    <t>FISH TALAPIA FILET</t>
  </si>
  <si>
    <t>TRANS GLOBAL</t>
  </si>
  <si>
    <t>**98</t>
  </si>
  <si>
    <t>SHRIMP WHT P&amp;D RAW TAIL OFF</t>
  </si>
  <si>
    <t>NEPTUNE</t>
  </si>
  <si>
    <t>**99</t>
  </si>
  <si>
    <t>SHRIMP PIECES FOR SALAD</t>
  </si>
  <si>
    <t>**100</t>
  </si>
  <si>
    <t>SHRIMP BREADED</t>
  </si>
  <si>
    <t>PORTBY</t>
  </si>
  <si>
    <t>7/1#</t>
  </si>
  <si>
    <t>**101</t>
  </si>
  <si>
    <t>IMITATION CRAB MEAT</t>
  </si>
  <si>
    <t>6/2.5#</t>
  </si>
  <si>
    <t>REEL DEAL</t>
  </si>
  <si>
    <t>12/2.5#</t>
  </si>
  <si>
    <t>**102</t>
  </si>
  <si>
    <t>FRESH CLAM STRIPS</t>
  </si>
  <si>
    <t>5500LBS</t>
  </si>
  <si>
    <t>0 LBS</t>
  </si>
  <si>
    <t>60000 LBS</t>
  </si>
  <si>
    <t>Note to vendors - All samples must be received with product labeling and in the fresh state for examination purposes with the exception of: all IQF products and individually frozen patties e.g. chicken patties, cooked diced chicken, sandwich steaks, mushroom burgers, beef ribs, and beef patties may be sent frozen. Bologna, turkey ham, ground beef, etc. must be fresh. When submitting samples, the following must be submitted with the package inside a protective envelope or the sample may be rejected:</t>
  </si>
  <si>
    <r>
      <t xml:space="preserve">*If no approved brand is listed for an item you intend to bid on, you must submit a sample and the accompanying information one-week prior to bid opening. </t>
    </r>
    <r>
      <rPr>
        <u val="single"/>
        <sz val="11"/>
        <color indexed="8"/>
        <rFont val="Calibri"/>
        <family val="2"/>
      </rPr>
      <t>If no sample is received, the bid will be rejected for purposes of this contract.</t>
    </r>
  </si>
  <si>
    <t>APPROVED BRANDS LIST</t>
  </si>
  <si>
    <t>AREZZIO/FIORUCCI</t>
  </si>
  <si>
    <r>
      <t xml:space="preserve">TURKEY BACON - </t>
    </r>
    <r>
      <rPr>
        <sz val="10"/>
        <color indexed="8"/>
        <rFont val="Calibri"/>
        <family val="2"/>
      </rPr>
      <t>95%  FAT FREE - 300 SLICES PER CASE NATURAL SMOKED FLAVOR - JENNIE-O OR APPROVED EQUAL</t>
    </r>
  </si>
  <si>
    <t>ITEM#</t>
  </si>
  <si>
    <r>
      <t>**</t>
    </r>
    <r>
      <rPr>
        <u val="single"/>
        <sz val="11"/>
        <color indexed="8"/>
        <rFont val="Calibri"/>
        <family val="2"/>
      </rPr>
      <t>If you intend to bid on an alternate brand other than those listed on this approved brands list and no samples are received one week prior to bid opening, the bid will be rejected for purposes of this contract.</t>
    </r>
  </si>
  <si>
    <r>
      <t xml:space="preserve">TOP (INSIDE ROUND) - </t>
    </r>
    <r>
      <rPr>
        <sz val="10"/>
        <rFont val="Calibri"/>
        <family val="2"/>
      </rPr>
      <t>EQUAL TO USDA SELECT OR HIGHER. FROZEN ONLY. NO RUMP OR SHANK. IND. WRAPPED IN POLYETHELENE BAGS, SOCKINETTE, OR SEALED CARTONS. SURFACE FAT NOT TO EXCEED 1/2"</t>
    </r>
  </si>
  <si>
    <r>
      <t xml:space="preserve">CORNED BEEF ROUND - </t>
    </r>
    <r>
      <rPr>
        <sz val="10"/>
        <rFont val="Calibri"/>
        <family val="2"/>
      </rPr>
      <t>EQUAL TO USDA SELECT OR HIGHER IMP#608. BONELESS. EXTERNAL FAT TRIMMED TO 1/2" MAXIMUM ON ANY SURFACE. BRISKET NOT IMMERSED IN BRINE AFTER CURING. IND. WRAPPED IN POLYETHELENE BAGS OR STOCKINETTE.</t>
    </r>
  </si>
  <si>
    <r>
      <t xml:space="preserve">BEEF CUBES (FOR STEWING) - </t>
    </r>
    <r>
      <rPr>
        <sz val="10"/>
        <rFont val="Calibri"/>
        <family val="2"/>
      </rPr>
      <t>EQUAL TO USDA SELECT OR HIGHER. IMP#135A. FROZEN ONLY 3/4" - 1.5" CUBES. FAT TRIMMED LEAN (NOT TO EXCEED 20%), ALL GRISTLE AND CONNECTIVE TISSUE REMOVED, TO BE UNIFORM IN SIZE AND SHAPE. 10 LB. PLOYETHELENE BAGS, CRYOVAC OR SEALED CARTON.</t>
    </r>
  </si>
  <si>
    <r>
      <t xml:space="preserve">CHIPPED BEEF FRIZZLING - </t>
    </r>
    <r>
      <rPr>
        <sz val="10"/>
        <rFont val="Calibri"/>
        <family val="2"/>
      </rPr>
      <t>PACKERS TOP QUALITY. TRIMMED, SLICED THIN AND CURED INSIDE ROUND OF KNUCKLES. FRESH OR FROZEN (SPECIFY WHEN ORDERING) 3-5# BOX.</t>
    </r>
  </si>
  <si>
    <r>
      <t xml:space="preserve">STEAK BEEF CHIPPED 3 OZ. - </t>
    </r>
    <r>
      <rPr>
        <sz val="10"/>
        <rFont val="Calibri"/>
        <family val="2"/>
      </rPr>
      <t xml:space="preserve">NO ADDED SOLUTIONS OR EXTENDERS. 95% LEAN. </t>
    </r>
  </si>
  <si>
    <r>
      <t xml:space="preserve">GROUND BEEF (MUST BE LABELED AS SUCH) - </t>
    </r>
    <r>
      <rPr>
        <sz val="10"/>
        <rFont val="Calibri"/>
        <family val="2"/>
      </rPr>
      <t>IMP#136 (FINAL GRIND TO GO THROUGH 1/8" PLATE). SHALL CONSIST OF FRESH AND/OR FROZEN BEEF, FAT CONTENT TO BE WITHIN 15-20%. NO HEART MEAT OR ESOPHAGUS (WEASAND). SHALL NOT CONTAIN ADDED WATER, BINDERS, OR EXTENDERS. FROZEN ONLY. 10# POLYETHELENE BAGS OR CELLULOSE TUBE. WEIGHT NOT TO EXCEED 50#.</t>
    </r>
  </si>
  <si>
    <r>
      <t xml:space="preserve">GROUND BEEF PATTIES (MUST BE LABELED AS SUCH) 4 OZ. - </t>
    </r>
    <r>
      <rPr>
        <sz val="10"/>
        <rFont val="Calibri"/>
        <family val="2"/>
      </rPr>
      <t xml:space="preserve">IMP#136 (FINAL GROUND TO GO THROUGH 1/8" PLATE). SHALL CONSIST OF FRESH AND/OR FROZEN BEEF, FAT CONTENT TO BE WITHIN 15-20%. NO HEART OR ESOPHAGUS (WEASAND), SHALL NOT CONTAIN ADDED WATER, BINDERS, OR EXTENDERS. FROZEN ONLY. 10# POLYETHELENE BAGS OR CELLULOSE TUBES. </t>
    </r>
  </si>
  <si>
    <r>
      <t xml:space="preserve">BEEF PATTY CHARBROILED 3 OZ. - </t>
    </r>
    <r>
      <rPr>
        <sz val="10"/>
        <rFont val="Calibri"/>
        <family val="2"/>
      </rPr>
      <t>PRE COOKED. 80/3 OZ/CS (15#) OR 53/3 OZ/CS (10#)</t>
    </r>
  </si>
  <si>
    <r>
      <t xml:space="preserve">BEEF RIB PATTY 3 OZ. - </t>
    </r>
    <r>
      <rPr>
        <sz val="10"/>
        <rFont val="Calibri"/>
        <family val="2"/>
      </rPr>
      <t>SHALL CONSIST OF FRESH AND/OR FROZEN BEEF, NO MORE THAN 20% FAT CONTENT. NO HEART MEAT OR ESOPHAGUS (WEASAND). GREEN AND RED PEPPERS (VEGETABLES). MILD SEASONING. SHALL NOT CONTAIN ADDED WATER, BINDERS, OR EXTENDERS. FROZEN ONLY</t>
    </r>
  </si>
  <si>
    <r>
      <t xml:space="preserve">BEEF STRIPS 2 OZ. - </t>
    </r>
    <r>
      <rPr>
        <sz val="10"/>
        <rFont val="Calibri"/>
        <family val="2"/>
      </rPr>
      <t>USDA SELECT OR BETTER. 1/2" X 1/2" X 2". PLAIN WITH NO ADDED SPICES OR FLAVORINGS. FROZEN ONLY. 10# BOX.</t>
    </r>
  </si>
  <si>
    <r>
      <t xml:space="preserve">PEPPER STEAK 4 OZ. - </t>
    </r>
    <r>
      <rPr>
        <sz val="10"/>
        <rFont val="Calibri"/>
        <family val="2"/>
      </rPr>
      <t>SHALL CONSIST OF FRESH AND/OR FROZEN BEEF, NOT MORE THAN 20% FAT CONTENT. SHALL NOT CONTAIN ADDED WATER, BINDERS, OR EXTENDERS. CHOPPED DEHYDRATED RED AND GREEN PEPPERS, MILD SEASONING. FROZEN ONLY. SEPERATED LAYERS IN 5-10# PLOYETHELENE BOX.</t>
    </r>
  </si>
  <si>
    <r>
      <t xml:space="preserve">COUNTRY FRIED STEAK FRITTERS 4 OZ. - </t>
    </r>
    <r>
      <rPr>
        <sz val="10"/>
        <rFont val="Calibri"/>
        <family val="2"/>
      </rPr>
      <t>FROZEN ONLY. 10# CASE.</t>
    </r>
  </si>
  <si>
    <r>
      <t xml:space="preserve">ITALIAN MEATBALLS 1/2 OZ., 1 OZ., 2 OZ., OR 3 OZ. - </t>
    </r>
    <r>
      <rPr>
        <sz val="10"/>
        <rFont val="Calibri"/>
        <family val="2"/>
      </rPr>
      <t>NOT TO EXCEED 35% FAT CONTENT. SEASONED ACCORDING TO FEDERAL REGULATIONS. 10# BOX. (SPECIFY SIZE WHEN ORDERING)</t>
    </r>
  </si>
  <si>
    <r>
      <t xml:space="preserve">ITALIAN MEATBALLS PRE-COOKED - 1/2 OZ., 1 OZ., 2 OZ., OR 3 OZ. - </t>
    </r>
    <r>
      <rPr>
        <sz val="10"/>
        <rFont val="Calibri"/>
        <family val="2"/>
      </rPr>
      <t>FROZEN ONLY 2/5# CASE</t>
    </r>
  </si>
  <si>
    <r>
      <t xml:space="preserve">BEEF DELI STYLE TO ROUND - </t>
    </r>
    <r>
      <rPr>
        <sz val="10"/>
        <rFont val="Calibri"/>
        <family val="2"/>
      </rPr>
      <t>IMP#623. COOKED. SHOULD NOT CONTAIN ADDED WATER, BINDERS, OR EXTENDERS. SEPERATED LAYERS IN A 5-10# BOX.</t>
    </r>
  </si>
  <si>
    <r>
      <t xml:space="preserve">BEEF FAJITA STRIPS - </t>
    </r>
    <r>
      <rPr>
        <sz val="10"/>
        <rFont val="Calibri"/>
        <family val="2"/>
      </rPr>
      <t>PRE-COOKED MARINATED</t>
    </r>
  </si>
  <si>
    <r>
      <t xml:space="preserve">BEEF LIVER 4 OZ. - </t>
    </r>
    <r>
      <rPr>
        <sz val="10"/>
        <rFont val="Calibri"/>
        <family val="2"/>
      </rPr>
      <t>IQF 40# CASE</t>
    </r>
  </si>
  <si>
    <r>
      <t xml:space="preserve">BEEF STEAK RIBEYE 6 OZ. - IQF. </t>
    </r>
    <r>
      <rPr>
        <sz val="10"/>
        <rFont val="Calibri"/>
        <family val="2"/>
      </rPr>
      <t xml:space="preserve">EQUAL TO USDA SELECT OR HIGHER. NO SOLUTIONS OR MARINATING. 30/CASE </t>
    </r>
  </si>
  <si>
    <r>
      <t xml:space="preserve">BEEF BRISKET - </t>
    </r>
    <r>
      <rPr>
        <sz val="10"/>
        <rFont val="Calibri"/>
        <family val="2"/>
      </rPr>
      <t>PULLED WITH SEASONING 2/5LB</t>
    </r>
  </si>
  <si>
    <r>
      <t xml:space="preserve"> GARDEN VEGETABLE PATTY 3.5 OZ. - </t>
    </r>
    <r>
      <rPr>
        <sz val="10"/>
        <rFont val="Calibri"/>
        <family val="2"/>
      </rPr>
      <t xml:space="preserve"> FROZEN ONLY. 48 PER CASE.</t>
    </r>
  </si>
  <si>
    <r>
      <t xml:space="preserve">FRANK-ALL BEEF FOOTLONG - </t>
    </r>
    <r>
      <rPr>
        <sz val="10"/>
        <color indexed="8"/>
        <rFont val="Calibri"/>
        <family val="2"/>
      </rPr>
      <t xml:space="preserve"> 5X1 ALL BEEF, EXTRA LEAN BEEF 5 TO A LB, 12 INCHES - HORMEL OR APPROVED EQUAL</t>
    </r>
  </si>
  <si>
    <r>
      <t xml:space="preserve">GROUND VEAL PATTY UNBREADED  3-4OZ. - </t>
    </r>
    <r>
      <rPr>
        <sz val="10"/>
        <rFont val="Calibri"/>
        <family val="2"/>
      </rPr>
      <t>IMP#1396A. VEAL, BEEF FAT ADDED, NOT TO EXCEED 30% FAT. HYDROLYZED PLANT PROTEIN CAN BE ADDED FOR FLAVORING. FROZEN ONLY. SEPARATE LAYERS IN 5-10# BOX.</t>
    </r>
  </si>
  <si>
    <r>
      <t xml:space="preserve">GROUND VEAL PATTY BREADED 4OZ. - </t>
    </r>
    <r>
      <rPr>
        <sz val="10"/>
        <rFont val="Calibri"/>
        <family val="2"/>
      </rPr>
      <t>IMP#1396A. VEAL, BEEF ADDED NOT TO EXCEED 30% FAT CONTENT. HYDROLYZED PLANT PROTEIN CAN BE ADDED FOR FLAVORING. NOT TO EXCEED 30% OF THE WEIGHT OF THE FINISHED BREADED PRODUCT. FROZEN ONLY. SEPARATE LAYERS IN 5-10# BOX.</t>
    </r>
  </si>
  <si>
    <r>
      <t xml:space="preserve">PORK RIBBED SHAPED PATTY 2 1/2OZ. - </t>
    </r>
    <r>
      <rPr>
        <sz val="10"/>
        <rFont val="Calibri"/>
        <family val="2"/>
      </rPr>
      <t>FULLY COOKED, SEASONING ADDED. GROUND PORK SHAPED LIKE SPARE RIB RACK. 10# BOX.</t>
    </r>
  </si>
  <si>
    <r>
      <t>PORK CHOP BONELESS CENTER CUT 4 OZ. -</t>
    </r>
    <r>
      <rPr>
        <sz val="10"/>
        <rFont val="Calibri"/>
        <family val="2"/>
      </rPr>
      <t>IMP#1412B. NO ADDED SOLUTIONS OR EXTENDER. 40 PER CASE.</t>
    </r>
  </si>
  <si>
    <r>
      <t xml:space="preserve">PORK TENDERLOIN BONELESS TIED - </t>
    </r>
    <r>
      <rPr>
        <sz val="10"/>
        <rFont val="Calibri"/>
        <family val="2"/>
      </rPr>
      <t>IMP 1413A. NO ADDED SOLUTIONS OR EXTENDERS. 10# BOX.</t>
    </r>
  </si>
  <si>
    <r>
      <t xml:space="preserve">GROUND PORK FROZEN - </t>
    </r>
    <r>
      <rPr>
        <sz val="10"/>
        <rFont val="Calibri"/>
        <family val="2"/>
      </rPr>
      <t>IMP#1496. FROM SKINNED AND DEFATTED BONELESS PORK, GROUND TWICE. NOT TO EXCEED 30% FAT CONTENT. NO ADDED WATER, BINDERS, OR EXTENDERS. FROZEN ONLY. 10# POLYETHELENE BAGS.</t>
    </r>
  </si>
  <si>
    <r>
      <t xml:space="preserve">PORK SAUSAGE LINK 8/LB. - </t>
    </r>
    <r>
      <rPr>
        <sz val="10"/>
        <rFont val="Calibri"/>
        <family val="2"/>
      </rPr>
      <t>IMP#802. PREPARED WITH FRESH PORK AND MAY BE SEASONED WITH CONDIMENT SUBSTANCE AS PERMITTED. CONTAINS NOT MORE THAN 50% FAT, WATER CONTENT NOT TO EXCEED 3%. NO VARIETY MEAT. NO BINDERS OR EXTENDERS. FROZEN</t>
    </r>
  </si>
  <si>
    <r>
      <t xml:space="preserve">PORK SAUSAGE PATTY  3OZ. - </t>
    </r>
    <r>
      <rPr>
        <sz val="10"/>
        <rFont val="Calibri"/>
        <family val="2"/>
      </rPr>
      <t>PREPARED WITH FRESH PORK AND MAY BE SEASONED WITH CONDIMENT SUBSTANCES, AS PERMITTED. CONTAINS NOT MORE THAN 50% FAT, WATER NOT TO EXCEED 3%, NO VARIETY MEAT. NO BINDERS OR EXTENDERS. FROZEN. 10#, 53-54 PER CARTON.</t>
    </r>
  </si>
  <si>
    <r>
      <t xml:space="preserve">PORK SAUSAGE PATTY PRE-COOKED 2 OZ. - </t>
    </r>
    <r>
      <rPr>
        <sz val="10"/>
        <rFont val="Calibri"/>
        <family val="2"/>
      </rPr>
      <t>FROZEN ONLY. 10# BOX.</t>
    </r>
  </si>
  <si>
    <r>
      <t xml:space="preserve">PORK SAUSAGE 1# ROLL - </t>
    </r>
    <r>
      <rPr>
        <sz val="10"/>
        <rFont val="Calibri"/>
        <family val="2"/>
      </rPr>
      <t>IMP#802. NO FILLERS OR EXTENDERS. FRESH OR FROZEN.</t>
    </r>
  </si>
  <si>
    <r>
      <t xml:space="preserve">PORK SAUSAGE BULK - </t>
    </r>
    <r>
      <rPr>
        <sz val="10"/>
        <rFont val="Calibri"/>
        <family val="2"/>
      </rPr>
      <t>IMP#802 PREPARED WITH FRESH PORK AND MAY BE SEASONED WITH CONDIMENT SUBSTANCES, AS PERMITTED. CONTAINS NOT MORE THAN 50% FAT, WATER NOT TO EXCEED 3%, NO VARIETY MEAT.10# BAG</t>
    </r>
  </si>
  <si>
    <r>
      <t xml:space="preserve">PORK BBQ PULLED </t>
    </r>
    <r>
      <rPr>
        <sz val="10"/>
        <rFont val="Calibri"/>
        <family val="2"/>
      </rPr>
      <t>- IN SAUCE, COOKED 2/5#</t>
    </r>
  </si>
  <si>
    <r>
      <t xml:space="preserve">HAM FRESH BONELESS 15LB. AVG - </t>
    </r>
    <r>
      <rPr>
        <sz val="10"/>
        <rFont val="Calibri"/>
        <family val="2"/>
      </rPr>
      <t>IMP#402C. SKINNED AND DEFATTED, COMPLETELY BONELESS, ROLLED AND TIED FIRMLY. NO BONES OR SKIN INCLUDED. FAT COVER NOT TO EXCEED 1/2". IND. WRAPPED IN POLYETHELENE BAGS, CRYOVAC, OR SEALED CARTONS.</t>
    </r>
  </si>
  <si>
    <r>
      <t xml:space="preserve">HAM COOKED DOMESTIC - </t>
    </r>
    <r>
      <rPr>
        <sz val="10"/>
        <rFont val="Calibri"/>
        <family val="2"/>
      </rPr>
      <t>WATER ADDED, FRESH ONLY. COOKED, CURED AND BONELESS. DEFATTED WHOLE HAM, NO SPLITS. NOT TO EXCEED 5% GELATIN. ADDED INGREDIENTS NOT TO EXCEED 10% 10-12# NET WEIGHT EACH OR 6 PER CASE.</t>
    </r>
  </si>
  <si>
    <r>
      <t xml:space="preserve">HAM COOKED IMPORTED - </t>
    </r>
    <r>
      <rPr>
        <sz val="10"/>
        <rFont val="Calibri"/>
        <family val="2"/>
      </rPr>
      <t>WATER ADDED, FRESH ONLY. COOKED, CURED AND BONELESS. DEFATTED WHOLE HAM, NOT SPLITS. NOT TO EXCEED 5% GELATIN. ADDED INGREDIENTS NOT TO EXCEED 10%. 10-12# NET WEIGHT EACH OR 6 EPR CASE.</t>
    </r>
  </si>
  <si>
    <r>
      <t xml:space="preserve">HOT HAM CAPPICOLLA - </t>
    </r>
    <r>
      <rPr>
        <sz val="10"/>
        <rFont val="Calibri"/>
        <family val="2"/>
      </rPr>
      <t>NOT MORE THAN 10% WATER ADDED. 95% FAT FREE. 4-5# PIECES. CRYOVAC.</t>
    </r>
  </si>
  <si>
    <r>
      <t xml:space="preserve">HAM PEPPERED - </t>
    </r>
    <r>
      <rPr>
        <sz val="10"/>
        <rFont val="Calibri"/>
        <family val="2"/>
      </rPr>
      <t>IMP#511 10-12#</t>
    </r>
  </si>
  <si>
    <r>
      <t xml:space="preserve">BONELESS SMOKED HAM BRT - </t>
    </r>
    <r>
      <rPr>
        <sz val="10"/>
        <rFont val="Calibri"/>
        <family val="2"/>
      </rPr>
      <t>IMP 511 10-12#</t>
    </r>
  </si>
  <si>
    <r>
      <t xml:space="preserve">BREAKFAST HAM PTTY PRE-COOKED 1.5OZ. - </t>
    </r>
    <r>
      <rPr>
        <sz val="10"/>
        <rFont val="Calibri"/>
        <family val="2"/>
      </rPr>
      <t>FROZEN 10# CASE</t>
    </r>
  </si>
  <si>
    <r>
      <t xml:space="preserve">SCRAPPLE PORK - </t>
    </r>
    <r>
      <rPr>
        <sz val="10"/>
        <rFont val="Calibri"/>
        <family val="2"/>
      </rPr>
      <t>40% MINIMUM MEAT OR MEAT BY-PRODUCTS. FRESH ONLY. 4/2# PIECES PER BOX.</t>
    </r>
  </si>
  <si>
    <r>
      <t xml:space="preserve">SCRAPPLE BEEF - </t>
    </r>
    <r>
      <rPr>
        <sz val="10"/>
        <rFont val="Calibri"/>
        <family val="2"/>
      </rPr>
      <t>40% MINIMUM MEAT OR MEAT BY-PRODUCTS. FROZEN ONLY. 1#PKG. #16# BOX.</t>
    </r>
  </si>
  <si>
    <r>
      <t>BACON #1 QUALITY -</t>
    </r>
    <r>
      <rPr>
        <sz val="10"/>
        <rFont val="Calibri"/>
        <family val="2"/>
      </rPr>
      <t xml:space="preserve"> IMP#539. LAYOUT PACKAGE ONLY. 18-22 SLICES PER LB.</t>
    </r>
  </si>
  <si>
    <r>
      <t xml:space="preserve">TURKEY THIGH BONELESS - </t>
    </r>
    <r>
      <rPr>
        <sz val="10"/>
        <rFont val="Calibri"/>
        <family val="2"/>
      </rPr>
      <t>NOT MECHANICALLY SPERATED TURKEY. NO ADDED SOLUTIONS OR INGREDIENTS. 10# BOX.</t>
    </r>
  </si>
  <si>
    <r>
      <t xml:space="preserve">TURKEY HAM - </t>
    </r>
    <r>
      <rPr>
        <sz val="10"/>
        <rFont val="Calibri"/>
        <family val="2"/>
      </rPr>
      <t>USDA INSPECTED, FRESH TRIMMED TURKEY THIGH MEAT, SMOKED AND FULLY COOKED. NO BINDERS, FILLERS, OR EXTENDERS TO BE ADDED. 7-10# PIECE. 2-4 PIECE PER CARTON.</t>
    </r>
  </si>
  <si>
    <r>
      <t xml:space="preserve">TURKEY ROAST RAW - </t>
    </r>
    <r>
      <rPr>
        <sz val="10"/>
        <rFont val="Calibri"/>
        <family val="2"/>
      </rPr>
      <t>RAW, BONELESS, LIGHT AND DARK MEAT. NO FILLERS, SALT OR SEASONING. FRESH OR FROZEN 6-8# PIECES.</t>
    </r>
  </si>
  <si>
    <r>
      <t xml:space="preserve">TURKEY PURE GROUND - </t>
    </r>
    <r>
      <rPr>
        <sz val="10"/>
        <rFont val="Calibri"/>
        <family val="2"/>
      </rPr>
      <t>SHALL CONSIST OF LIGHT AND DARK MEAT OF FRESH TURKEY ONLY WITHOUT SEASONING. SHALL NOT CONTAIN ADDED WATER, BINDERS, OR EXTENDERS. ALL SKIN, CARTILAGE AND TRIMBLE FATS REMOVED AND EXCLUDED PRIOR TO GRINDING. NO MECHANICALLY SEPERATED TURKEY OR CHIKEN. FROZEN ONLY. 10# POLYETHELENE OR CRYOVAC BAGS.</t>
    </r>
  </si>
  <si>
    <r>
      <t xml:space="preserve">TURKEY BURGER 4 OZ </t>
    </r>
    <r>
      <rPr>
        <sz val="10"/>
        <rFont val="Calibri"/>
        <family val="2"/>
      </rPr>
      <t>- GROUND 40/4OZ PER CASE</t>
    </r>
  </si>
  <si>
    <r>
      <t xml:space="preserve">TURKEY BREAST OVEN ROASTED - </t>
    </r>
    <r>
      <rPr>
        <sz val="10"/>
        <rFont val="Calibri"/>
        <family val="2"/>
      </rPr>
      <t>BONELESS. FROZEN ONLY.</t>
    </r>
  </si>
  <si>
    <r>
      <t xml:space="preserve">GOURMET TURKEY BREAST - </t>
    </r>
    <r>
      <rPr>
        <sz val="10"/>
        <rFont val="Calibri"/>
        <family val="2"/>
      </rPr>
      <t>BROWNED IN HOT VEGETABLE OIL, TRIMMED FAT SKIN AND GRISSLE. NO BINDERS OR EXTENDERS. NATURAL JUICES ONLY. 7-9#</t>
    </r>
  </si>
  <si>
    <r>
      <t xml:space="preserve">DICED TURKEY HAM - </t>
    </r>
    <r>
      <rPr>
        <sz val="10"/>
        <rFont val="Calibri"/>
        <family val="2"/>
      </rPr>
      <t>NO MECHAICALLY SEPERATED TURKEY. 10# BOX.</t>
    </r>
  </si>
  <si>
    <r>
      <t xml:space="preserve">CORN DOG, TURKEY 4 OZ. </t>
    </r>
    <r>
      <rPr>
        <sz val="10"/>
        <rFont val="Calibri"/>
        <family val="2"/>
      </rPr>
      <t>- 48/4OZ PER CASE</t>
    </r>
  </si>
  <si>
    <r>
      <t xml:space="preserve">HOT SAUSAGE ALL BEEF - </t>
    </r>
    <r>
      <rPr>
        <sz val="10"/>
        <rFont val="Calibri"/>
        <family val="2"/>
      </rPr>
      <t>IMP#811. FROZEN</t>
    </r>
  </si>
  <si>
    <r>
      <t xml:space="preserve">ITALIAN SAUSAGE MILD - </t>
    </r>
    <r>
      <rPr>
        <sz val="10"/>
        <rFont val="Calibri"/>
        <family val="2"/>
      </rPr>
      <t>LINK STYLE. PREPARED WITH FRESH PORK. FAT CONTENT NOT TO EXCEED 35%. NO BINDERS OR EXTENDERS. WATER CONTENT NOT TO EXCEED 3%. FRESH OR FROZEN ONLY (TO BE SPECIFIED WHEN ORDERING). 10# BOX.</t>
    </r>
  </si>
  <si>
    <r>
      <t xml:space="preserve">SAUSAGE LINK - </t>
    </r>
    <r>
      <rPr>
        <sz val="10"/>
        <rFont val="Calibri"/>
        <family val="2"/>
      </rPr>
      <t>IMP#817. PREPARED WITH FRESH PORK. SKINLESS NO CASING. FAT CONTENT NOT TO EXCEED 35%. NO BINDERS OR EXTENDERS. WATER CONTENT NOT TO EXCEED 3%. 16 LINK PER LB. #10 BOX.</t>
    </r>
  </si>
  <si>
    <r>
      <t xml:space="preserve">SAUSAGE KIELBASA POLISH 4OZ. LINKS - </t>
    </r>
    <r>
      <rPr>
        <sz val="10"/>
        <rFont val="Calibri"/>
        <family val="2"/>
      </rPr>
      <t xml:space="preserve"> FRESH OR FROZEN. 10# PKG.</t>
    </r>
  </si>
  <si>
    <r>
      <t xml:space="preserve">BOLOGNA ALL BEEF - </t>
    </r>
    <r>
      <rPr>
        <sz val="10"/>
        <rFont val="Calibri"/>
        <family val="2"/>
      </rPr>
      <t>IMP#801. USDA INSPECTED BEEF AND PORK, PROCESSED, SPICED AND BLENDED. 30% MAXIMUM FAT CONTENT, ARTIFICIAL CASING. NO VARIETY MEATS, CEREALS, DRY MILK OR HEART MEAT. NOT TO EXCEED 15% POULTRY. NO MECHANICALLY SEPERATED TURKEY OT CHICKEN. FRESH OR FROZEN (TO BE SPECIFIED WHEN ORDERING). 8-11# PIECE</t>
    </r>
  </si>
  <si>
    <r>
      <t xml:space="preserve">LIVERWURST - </t>
    </r>
    <r>
      <rPr>
        <sz val="10"/>
        <rFont val="Calibri"/>
        <family val="2"/>
      </rPr>
      <t>IMP#803. FRESH 3/6# ROLL PER CASE</t>
    </r>
  </si>
  <si>
    <r>
      <t xml:space="preserve">FRANKFURTERS ALL BEEF - </t>
    </r>
    <r>
      <rPr>
        <sz val="10"/>
        <rFont val="Calibri"/>
        <family val="2"/>
      </rPr>
      <t>IMP#804. SKNILESS BEEF, WATER, CORN SYRUP SOLIDS, SALT, SEASONING, SPICES, SODIUM ERYTHROBATE AND SODIUM NITRATE. FRESH OR FROZEN. 8-10/LB. 6 OR 10# BOX</t>
    </r>
  </si>
  <si>
    <r>
      <t xml:space="preserve">GENOA SALAMI - </t>
    </r>
    <r>
      <rPr>
        <sz val="10"/>
        <rFont val="Calibri"/>
        <family val="2"/>
      </rPr>
      <t>IMP#804. FROM INSPECTED BEEF, PORK, AND PORK HEARTS. 15% MAXIMUM POULTRY ADDED. SPICED, PROCESSED AND BLENDED. 30% MASIMUM FAT CONTENT. NO CEREAL , SOYA, EXTENDERS, OR DRY MILK ADDED. NO ADDED POULTRY. FRESH OR FROZEN. 7-9# PIECE</t>
    </r>
  </si>
  <si>
    <r>
      <t xml:space="preserve">SALAMI COOKED - </t>
    </r>
    <r>
      <rPr>
        <sz val="10"/>
        <rFont val="Calibri"/>
        <family val="2"/>
      </rPr>
      <t>IMP#804. FROM INSPECTED BEEF, PORK, AND PORK HEARTS. 15% MAXIMUM POULTRY ADDED. SPICED, PROCESSED AND BLENDED. 30% MASIMUM FAT CONTENT. NO CEREAL , SOYA, EXTENDERS, OR DRY MILK ADDED. NO ADDED POULTRY. FRESH OR FROZEN. 7-9# PIECE</t>
    </r>
  </si>
  <si>
    <r>
      <t xml:space="preserve">DELI CHICKEN MEAT - </t>
    </r>
    <r>
      <rPr>
        <sz val="10"/>
        <rFont val="Calibri"/>
        <family val="2"/>
      </rPr>
      <t>FULLY COOKED. PULLED NATURALLY PROPORATION. NO MECHANICALLY SEPERATED CHICKEN.</t>
    </r>
  </si>
  <si>
    <r>
      <t xml:space="preserve">HEALTHY CHOICE DELI MEAT - </t>
    </r>
    <r>
      <rPr>
        <sz val="10"/>
        <rFont val="Calibri"/>
        <family val="2"/>
      </rPr>
      <t>BREAST. PREMIUM QUALITY. FULLY COOKED. FAT FREE.</t>
    </r>
  </si>
  <si>
    <r>
      <t xml:space="preserve">CHICKEN BREAST SPLIT 4OZ. - </t>
    </r>
    <r>
      <rPr>
        <sz val="10"/>
        <rFont val="Calibri"/>
        <family val="2"/>
      </rPr>
      <t xml:space="preserve">USDA GRADE A. BONELESS, SKINLESS TRIMMED, SPLIT NOT QUARTERED. IQF. SPECIFY SIZE WHEN ORDERING. 15-20#/BAG - 2 BAGS PER CASE </t>
    </r>
  </si>
  <si>
    <r>
      <t xml:space="preserve">CHICKEN BREAST SPLIT 6 OZ. - </t>
    </r>
    <r>
      <rPr>
        <sz val="10"/>
        <rFont val="Calibri"/>
        <family val="2"/>
      </rPr>
      <t>USDA GRADE A. BONELESS, SKINLESS, TRIMMED AND SPLIT. IQF. 15-20#/BAG - 2 BAGS PER CASE.</t>
    </r>
  </si>
  <si>
    <r>
      <t xml:space="preserve">CHICKEN PATTY BREADED 3 OZ. - </t>
    </r>
    <r>
      <rPr>
        <sz val="10"/>
        <rFont val="Calibri"/>
        <family val="2"/>
      </rPr>
      <t>WHITE MEAT ONLY. FULLY COOKED. FROZEN</t>
    </r>
  </si>
  <si>
    <r>
      <t xml:space="preserve">CHICKEN BREAST NUGGETS - </t>
    </r>
    <r>
      <rPr>
        <sz val="10"/>
        <rFont val="Calibri"/>
        <family val="2"/>
      </rPr>
      <t>BATTERED. FROZEN</t>
    </r>
  </si>
  <si>
    <r>
      <t xml:space="preserve">WHOLE CHICKEN LEGS NO BACK 6-7OZ. - </t>
    </r>
    <r>
      <rPr>
        <sz val="10"/>
        <rFont val="Calibri"/>
        <family val="2"/>
      </rPr>
      <t>GRADE A. IQF.</t>
    </r>
  </si>
  <si>
    <r>
      <t xml:space="preserve">CHICKEN TENDERLOINS - </t>
    </r>
    <r>
      <rPr>
        <sz val="10"/>
        <rFont val="Calibri"/>
        <family val="2"/>
      </rPr>
      <t>MUST BE BAKEABLE ONLY</t>
    </r>
  </si>
  <si>
    <r>
      <t xml:space="preserve">CHICKEN STRIPS FAJITA - </t>
    </r>
    <r>
      <rPr>
        <sz val="10"/>
        <rFont val="Calibri"/>
        <family val="2"/>
      </rPr>
      <t>MARINATED. PRE-COOKED.</t>
    </r>
  </si>
  <si>
    <r>
      <t xml:space="preserve">CHICKEN PIECES BREADED - </t>
    </r>
    <r>
      <rPr>
        <sz val="10"/>
        <rFont val="Calibri"/>
        <family val="2"/>
      </rPr>
      <t>FULLY COOKED CHICKEN FRYER PIECES. BAKEABLE ONLY. OVEN READY.</t>
    </r>
  </si>
  <si>
    <r>
      <t xml:space="preserve">CHICKEN DICED - </t>
    </r>
    <r>
      <rPr>
        <sz val="10"/>
        <rFont val="Calibri"/>
        <family val="2"/>
      </rPr>
      <t>WHITE MEAT ONLY. COOKED AND UNMARINATED. NO BONES OR CARTILAGE. 1/2" PIECES. 10# BOX.</t>
    </r>
  </si>
  <si>
    <r>
      <t xml:space="preserve">CHICKEN STEAK 3 OZ. - </t>
    </r>
    <r>
      <rPr>
        <sz val="10"/>
        <rFont val="Calibri"/>
        <family val="2"/>
      </rPr>
      <t>PHILLY STYLE MARINATED CHICKEN BREAST (MARINATING WILL CONTAIN SALT). BREAKAWAY STYLE THINLY SLICED FROM USDA MEAT. 64/PKG. 12# BOX.</t>
    </r>
  </si>
  <si>
    <r>
      <t xml:space="preserve">CHICKEN BREAST HALF - </t>
    </r>
    <r>
      <rPr>
        <sz val="10"/>
        <rFont val="Calibri"/>
        <family val="2"/>
      </rPr>
      <t>GRADE A. FROZEN. 21# CASE</t>
    </r>
  </si>
  <si>
    <r>
      <t xml:space="preserve">OLEO - </t>
    </r>
    <r>
      <rPr>
        <sz val="10"/>
        <rFont val="Calibri"/>
        <family val="2"/>
      </rPr>
      <t>US GRADE A. FORTIFIED, ALL VEGETABLE. LOW SALT. 12# PER CASE</t>
    </r>
  </si>
  <si>
    <r>
      <t xml:space="preserve">MARGARINE SALTED - </t>
    </r>
    <r>
      <rPr>
        <sz val="10"/>
        <rFont val="Calibri"/>
        <family val="2"/>
      </rPr>
      <t>NO ANIMAL FAT. MUST CONTAIN 80% REFINED FOOD FAT, VEGETABLE OILS, SOYBEAN, COTTONSEED, CORN AND PEANUT. 17-18% SKIM MILK. 30/1#/CASE</t>
    </r>
  </si>
  <si>
    <r>
      <t xml:space="preserve">MARGARINE UNSALTED - </t>
    </r>
    <r>
      <rPr>
        <sz val="10"/>
        <rFont val="Calibri"/>
        <family val="2"/>
      </rPr>
      <t>MUST CONTAIN 80% REFINED FOOD FAT, VEGETABLE OILS, SOYBEAN, COTTONSEED, CORN AND PEANUT. 17-18% SKIM MILK. 30/1#/CASE</t>
    </r>
  </si>
  <si>
    <r>
      <t xml:space="preserve">MARGARINE WHIPPED - </t>
    </r>
    <r>
      <rPr>
        <sz val="10"/>
        <rFont val="Calibri"/>
        <family val="2"/>
      </rPr>
      <t>COUNTRY CROCK. 900 SERV/CASE. 5G EACH OR 10# CASE.</t>
    </r>
  </si>
  <si>
    <r>
      <t xml:space="preserve">EGGS LIQUID - </t>
    </r>
    <r>
      <rPr>
        <sz val="10"/>
        <rFont val="Calibri"/>
        <family val="2"/>
      </rPr>
      <t>USDA INSPECTED, PASTEURIZED. WHOLE GUARANTEED SALMONELLA FREE. NOT MORE THAN 0.5% MOM-SODIUM PHOPHATE ADDED TO PRESERVE COLOR. NO MILK PRODUCTS. LIQUID EGGS ONLY. FROZEN ONLY. CONTAINER SEALED AND WAXED. 5# EACH.6 CONTAINERS PER CASE.</t>
    </r>
  </si>
  <si>
    <r>
      <t xml:space="preserve">EGGS MEDIUM - </t>
    </r>
    <r>
      <rPr>
        <sz val="10"/>
        <rFont val="Calibri"/>
        <family val="2"/>
      </rPr>
      <t>US GRADE A. 60% GRADE AA. NET WEIGHT: 40# PER 30 DOZ/CS OR #22 PER 15 DOZ/CS</t>
    </r>
  </si>
  <si>
    <r>
      <t xml:space="preserve">EGGS LARGE - </t>
    </r>
    <r>
      <rPr>
        <sz val="10"/>
        <rFont val="Calibri"/>
        <family val="2"/>
      </rPr>
      <t>US GRADE A. 60% GRADE AA. NET WEIGHT: 40# PER 30 DOZ/CS OR #22 PER 15 DOZ/CS</t>
    </r>
  </si>
  <si>
    <r>
      <t xml:space="preserve">CHEESE AMERICAN YELLOW LOAF - </t>
    </r>
    <r>
      <rPr>
        <sz val="10"/>
        <rFont val="Calibri"/>
        <family val="2"/>
      </rPr>
      <t>PROCESSED. FRESH 5# LOAF.</t>
    </r>
  </si>
  <si>
    <r>
      <t xml:space="preserve">CHEESE AMERICA WHITE SLICED - </t>
    </r>
    <r>
      <rPr>
        <sz val="10"/>
        <rFont val="Calibri"/>
        <family val="2"/>
      </rPr>
      <t>160 COUNT</t>
    </r>
  </si>
  <si>
    <r>
      <t xml:space="preserve">CHEESE AMERICA YELLOW SLICED - </t>
    </r>
    <r>
      <rPr>
        <sz val="10"/>
        <rFont val="Calibri"/>
        <family val="2"/>
      </rPr>
      <t>160 COUNT</t>
    </r>
  </si>
  <si>
    <r>
      <t xml:space="preserve">CHEESE PROVOLONE BULK - </t>
    </r>
    <r>
      <rPr>
        <sz val="10"/>
        <rFont val="Calibri"/>
        <family val="2"/>
      </rPr>
      <t>RINDLESS. FRESH ONLY. 10-12#</t>
    </r>
  </si>
  <si>
    <r>
      <t xml:space="preserve">CHEESE SWISS SLICED - </t>
    </r>
    <r>
      <rPr>
        <sz val="10"/>
        <rFont val="Calibri"/>
        <family val="2"/>
      </rPr>
      <t>9/1.5#</t>
    </r>
  </si>
  <si>
    <r>
      <t xml:space="preserve">CHEESE MOZZARELLA SHREDDED - </t>
    </r>
    <r>
      <rPr>
        <sz val="10"/>
        <rFont val="Calibri"/>
        <family val="2"/>
      </rPr>
      <t>50% WHOLE ILK, 50% SKIM MILK. 10% PROVOLONE CHEESE, 5% ROMANO CHEESE, 5% PARMESAN CHEESE.</t>
    </r>
  </si>
  <si>
    <r>
      <t xml:space="preserve">CHEESE CHEDDAR BLOCK - </t>
    </r>
    <r>
      <rPr>
        <sz val="10"/>
        <rFont val="Calibri"/>
        <family val="2"/>
      </rPr>
      <t>YELLOW 40# BLOCK</t>
    </r>
  </si>
  <si>
    <r>
      <t xml:space="preserve">CHEDDAR CHEESE SHREDDED - </t>
    </r>
    <r>
      <rPr>
        <sz val="10"/>
        <rFont val="Calibri"/>
        <family val="2"/>
      </rPr>
      <t>YELLOW</t>
    </r>
  </si>
  <si>
    <r>
      <t xml:space="preserve">FISH STICKS BREADED  1OZ. - </t>
    </r>
    <r>
      <rPr>
        <sz val="10"/>
        <rFont val="Calibri"/>
        <family val="2"/>
      </rPr>
      <t>USDA INSPECTED. GRADE A AND MUST BE LABELED SO OR CERTIFICATE. PRE-COOKED. MINCED NOT ACCEPTABLE. SPECIFY SPECIES AT TIME OF BIDDING (POLLOCK, COD, HADDOCK, WHITING). FROZEN ONLY. 6-10# BOX.</t>
    </r>
  </si>
  <si>
    <r>
      <t xml:space="preserve">FISH FILET FLOUNDER 4 OZ. - </t>
    </r>
    <r>
      <rPr>
        <sz val="10"/>
        <rFont val="Calibri"/>
        <family val="2"/>
      </rPr>
      <t>USDA INSPECTED. GRADE A AND MUST BE LABELED SO OR CERTIFICATE. UNBREADED. NOT COOKED. NATURAL FILET, MINCED NOT ACCEPTABLE. WHITE SKIN ONLY. FROZEN ONLY. 24-40/CASE.</t>
    </r>
  </si>
  <si>
    <r>
      <t xml:space="preserve">FISH COD LEMON PEPPER 4.5OZ. - </t>
    </r>
    <r>
      <rPr>
        <sz val="10"/>
        <rFont val="Calibri"/>
        <family val="2"/>
      </rPr>
      <t>FROZEN ONLY. 10#</t>
    </r>
  </si>
  <si>
    <r>
      <t xml:space="preserve">BATTER DIPPED FISH 2-4OZ. - </t>
    </r>
    <r>
      <rPr>
        <sz val="10"/>
        <rFont val="Calibri"/>
        <family val="2"/>
      </rPr>
      <t>USDA INSPECTED. GRADE A AND MUST BE LABELED SO OR CERIFICATE. SELECTED WHITING FILETS, WATER, CORN FLOUR, BLEACHED WHEAT FLOUR, SALT LEAVENING, (SODIUM BICARBONATE, SODIUM ALUMINUM PHOSPHATE) WHEY DEXTROSE, CELLULOSE GUM, YEAST, NATURAL FLAVORINGS, SPICES, SOYBEAN OIL, FRIED IN PARTIALLY HYDROGENATED SOYBEAN OIL. OVEN READY, MUST BE BAKEABLE. FROZEN ONLY. 4 1/2#/BOX. 6 BOX/CS. 17#</t>
    </r>
  </si>
  <si>
    <r>
      <t xml:space="preserve">FISH NUGGETS .875 OZ. - </t>
    </r>
    <r>
      <rPr>
        <sz val="10"/>
        <rFont val="Calibri"/>
        <family val="2"/>
      </rPr>
      <t>GRADE A PACKER. COD, WHITING SHAPED INTO NUGGETS. OVEN READY. FROZEN. CHILD NUTRITION LABEL. 10# BOX.</t>
    </r>
  </si>
  <si>
    <r>
      <t xml:space="preserve">FISH POLLOCK 4 OZ. - </t>
    </r>
    <r>
      <rPr>
        <sz val="10"/>
        <rFont val="Calibri"/>
        <family val="2"/>
      </rPr>
      <t>FORMED, NON-BREADED. MINCED NOT ACCEPTABLE. FROZEN</t>
    </r>
  </si>
  <si>
    <r>
      <t xml:space="preserve">FISH POLLOCK OVEN CRUNCH 4 OZ. - </t>
    </r>
    <r>
      <rPr>
        <sz val="10"/>
        <rFont val="Calibri"/>
        <family val="2"/>
      </rPr>
      <t>PRE-COOKED, SQUARE, BREADED. FROZEN. 10 #</t>
    </r>
  </si>
  <si>
    <r>
      <t xml:space="preserve">FISH TALAPIA FILET 3-5OZ. </t>
    </r>
    <r>
      <rPr>
        <sz val="10"/>
        <rFont val="Calibri"/>
        <family val="2"/>
      </rPr>
      <t>- PRE-COOKED, NON-BREADED, IQF, 10#</t>
    </r>
  </si>
  <si>
    <r>
      <t xml:space="preserve">SHRIMP WHT P&amp;D RAW TAIL OFF - </t>
    </r>
    <r>
      <rPr>
        <sz val="10"/>
        <rFont val="Calibri"/>
        <family val="2"/>
      </rPr>
      <t>FROZEN. 71-90 CT. 4/2.5#/CS</t>
    </r>
  </si>
  <si>
    <r>
      <t xml:space="preserve">SHRIMP PIECES FOR SALAD - </t>
    </r>
    <r>
      <rPr>
        <sz val="10"/>
        <rFont val="Calibri"/>
        <family val="2"/>
      </rPr>
      <t>US OR FOREIGN. TITI MEAT. PEELED AND DEVEINED. FROZEN ONLY. 3-5# BLOCK</t>
    </r>
  </si>
  <si>
    <r>
      <t xml:space="preserve">SHRIMP </t>
    </r>
    <r>
      <rPr>
        <sz val="10"/>
        <rFont val="Calibri"/>
        <family val="2"/>
      </rPr>
      <t>- BREADED, CHICKEN FRIED 7/1# CASE</t>
    </r>
  </si>
  <si>
    <r>
      <t xml:space="preserve">IMITATION CRAB MEAT - </t>
    </r>
    <r>
      <rPr>
        <sz val="10"/>
        <rFont val="Calibri"/>
        <family val="2"/>
      </rPr>
      <t>USDA INSPECTED. SALAD STYLE OR FLAKED IMITATION. BLENDED POLLOCK WITH SNOW CRAB MEAT AND CRAB FLAVORING. MUST NOT CONTAIN MSG. READY CUT PIECES. FROZEN. 6/5# OR 21/2# BAG. 30# CASE.</t>
    </r>
  </si>
  <si>
    <r>
      <t xml:space="preserve">FRESH CLAM STRIPS - </t>
    </r>
    <r>
      <rPr>
        <sz val="10"/>
        <rFont val="Calibri"/>
        <family val="2"/>
      </rPr>
      <t>NORTH ATLANTIC SURF CLAMS. SLICED, BREADED AND BLANCHED. FROZEN ONLY. 6# BULK PACK</t>
    </r>
  </si>
  <si>
    <r>
      <rPr>
        <b/>
        <sz val="10"/>
        <color indexed="8"/>
        <rFont val="Calibri"/>
        <family val="2"/>
      </rPr>
      <t xml:space="preserve">FISH FILLET FLOUNDER - </t>
    </r>
    <r>
      <rPr>
        <sz val="10"/>
        <color indexed="8"/>
        <rFont val="Calibri"/>
        <family val="2"/>
      </rPr>
      <t>6 OZ. USDA INSPECTED, GRADE A AND MUST BE LABELED SO OR CERTIFICATE. UNBREADED NOT COOKED. NATUREAL FILLET. MINCED NOT ACCEPTABLE. WHITE SKIN ONLY. FROZEN ONLY.</t>
    </r>
  </si>
  <si>
    <t>Beef Patties Ground 80/20 - This item shall be prepared in accordance with Item No. 2, 80/20 ground beef: no perforations, round 4 oz. portins. Pack, frozen; 10 lb. boxes: 40 portions to a box; each layer seperated by paper, lined with 3 mil. Polyethylene, a length that can be readily and easily secured. Exterior labeling in accordance with Technical Specifications #7, g.</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</si>
  <si>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</si>
  <si>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</si>
  <si>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</si>
  <si>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</si>
  <si>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</si>
  <si>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</si>
  <si>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</si>
  <si>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</si>
  <si>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</si>
  <si>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</si>
  <si>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</si>
  <si>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</si>
  <si>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</si>
  <si>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</si>
  <si>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</si>
  <si>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</si>
  <si>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</si>
  <si>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</si>
  <si>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r>
      <rPr>
        <b/>
        <sz val="10"/>
        <color indexed="8"/>
        <rFont val="Calibri"/>
        <family val="2"/>
      </rPr>
      <t>Beef Cubes for Stewing</t>
    </r>
    <r>
      <rPr>
        <sz val="10"/>
        <color indexed="8"/>
        <rFont val="Calibri"/>
        <family val="2"/>
      </rPr>
      <t xml:space="preserve"> - USDA inspected select or better, 1" - 1 1/4" cubes, fairly uniform in size and shape; fat trimmed, fat not to exceed 1/2" all gristle and connective tissue removed. Pack 5/10 lb. or 4/5 lb. poly packages, inside NSF approved boxes. Exterior labeling: in accordance with Technical Specifications #7, g.</t>
    </r>
  </si>
  <si>
    <r>
      <rPr>
        <b/>
        <sz val="10"/>
        <color indexed="8"/>
        <rFont val="Calibri"/>
        <family val="2"/>
      </rPr>
      <t>Reduced Sodium Meat Loaf</t>
    </r>
    <r>
      <rPr>
        <sz val="10"/>
        <color indexed="8"/>
        <rFont val="Calibri"/>
        <family val="2"/>
      </rPr>
      <t xml:space="preserve"> - Fully cooked individually sliced reduced sodium loaf; Oven Ready, 4 oz. portions. Pack 30 lb boxes; 120 portions to a box; (IQF) individually quick frozen. Lined with 3 ml. Polyethylene, a length that can be readily and easily secured., polyethylene packages, inside NSF approved cartons. Exterior labeling: in accordance with Technical Specifications #7, g.</t>
    </r>
  </si>
  <si>
    <r>
      <rPr>
        <b/>
        <sz val="10"/>
        <color indexed="8"/>
        <rFont val="Calibri"/>
        <family val="2"/>
      </rPr>
      <t>Beef, Rib</t>
    </r>
    <r>
      <rPr>
        <sz val="10"/>
        <color indexed="8"/>
        <rFont val="Calibri"/>
        <family val="2"/>
      </rPr>
      <t xml:space="preserve"> - All beef, St Louie Style, boneless, stamped in rib shape. Shall contain: USDA inspected beef; processsed in accordance with Item No. 2; blended and spiced under federal regulations. Pack, frozen; 10 lb boxes; 40 portions to a box lined with 3 mil. Polyethylene, a length that can be readily and easily secured. Exterior labeling in accordance with Technical Specifications #7, g.</t>
    </r>
  </si>
  <si>
    <r>
      <rPr>
        <b/>
        <sz val="10"/>
        <color indexed="8"/>
        <rFont val="Calibri"/>
        <family val="2"/>
      </rPr>
      <t>Sausage, Chicken Reduced Sodium</t>
    </r>
    <r>
      <rPr>
        <sz val="10"/>
        <color indexed="8"/>
        <rFont val="Calibri"/>
        <family val="2"/>
      </rPr>
      <t xml:space="preserve"> - USDA inspected chicken; Reduced Sodium Chicken Link; Processed, blended, and spiced under federal regulations; 22% maximum of fat content; contains no pork or port products; Pack IQF, 4oz frozen portions, 30 lb boxes, Polyethylene packages, inside NSF approved cartons. Exterior and interior labeling in accordance to Technical Specification #7, g.</t>
    </r>
  </si>
  <si>
    <r>
      <rPr>
        <b/>
        <sz val="10"/>
        <color indexed="8"/>
        <rFont val="Calibri"/>
        <family val="2"/>
      </rPr>
      <t>Beef, Steak Sandwich</t>
    </r>
    <r>
      <rPr>
        <sz val="10"/>
        <color indexed="8"/>
        <rFont val="Calibri"/>
        <family val="2"/>
      </rPr>
      <t xml:space="preserve"> - This item shall be prepared from boneless beef that complies with the material requirements of item No. 2, 80/20 ground beef. Flaked, chopped, formed and wafer sliced, frozen. Each steak shall consist of four thin slices weighing approximately 1 oz. each, for a 4 oz. steak. Slices shall be approximately 4.75” x 7.5”.; The flaking, chopping, forming and slicing process shall be in compliance with FSIS Regulations and shall produce steaks, which are moderately fine textured. Product shall comply with fat content requirement of item no. 3. No more than a minor amount of green/brown/gray rings shall be present. Steaks shall be packaged with paper separators between each steak. Pack: frozen; 10 lb. boxes; 40 portions to a box; lined with 3 mil. Polyethylene, a length that can be readily and easily secured, inside NSF approved cartons. Exterior labeling: in accordance with Techncial Specifications, Item #7, g.</t>
    </r>
  </si>
  <si>
    <r>
      <rPr>
        <b/>
        <sz val="10"/>
        <color indexed="8"/>
        <rFont val="Calibri"/>
        <family val="2"/>
      </rPr>
      <t>Reduced Sodium Salisbury Steak</t>
    </r>
    <r>
      <rPr>
        <sz val="10"/>
        <color indexed="8"/>
        <rFont val="Calibri"/>
        <family val="2"/>
      </rPr>
      <t xml:space="preserve"> - Fully cooked reduced sodium salisbury steak; Oven Ready, 4 oz. portions. Pack: 30 lb boxes; 120 portions to a box; (IQF) individually quick frozen. Lined with 3 ml. Polyethylene a length that can be readily and easily secured., polyethylene packages, inside NSF approved cartons. Exterior labeling: in accordance with Technical Specifications #7, g.</t>
    </r>
  </si>
  <si>
    <r>
      <rPr>
        <b/>
        <sz val="10"/>
        <color indexed="8"/>
        <rFont val="Calibri"/>
        <family val="2"/>
      </rPr>
      <t>Boneless Ground Chicken</t>
    </r>
    <r>
      <rPr>
        <sz val="10"/>
        <color indexed="8"/>
        <rFont val="Calibri"/>
        <family val="2"/>
      </rPr>
      <t xml:space="preserve"> - USDA inspected 100% chicken; Dark Meat, course ground. 18% maximum fat content; 72% max moisture content; 12% minimum protein content; no, fillers, cereal, or extenders. Pack frozen; 10 Lb chubs or box wrapped in polyethylene packages, inside NSF approved cartons.  Exterior labeling: in accordance with Technical Specifications #7, g.</t>
    </r>
  </si>
  <si>
    <r>
      <rPr>
        <b/>
        <sz val="10"/>
        <color indexed="8"/>
        <rFont val="Calibri"/>
        <family val="2"/>
      </rPr>
      <t>Bologna, Chicken</t>
    </r>
    <r>
      <rPr>
        <sz val="10"/>
        <color indexed="8"/>
        <rFont val="Calibri"/>
        <family val="2"/>
      </rPr>
      <t xml:space="preserve"> - USDA inspected chicken; Reduced Sodium Bologna, Sodium not to exceed 180 mg per 2oz portion, Spiced and blended in accordance with Federal regulations; 10% maximum fat content; no cereal, extenders, fillers or dry milk. Pack: frozen; 3/5, (5/6.75-7), 2/10 or 9 lb; polyethylene packages, inside NSF approved cartons. Exterior labeling: in accordance with Technical Specifications #7, g.</t>
    </r>
  </si>
  <si>
    <r>
      <rPr>
        <b/>
        <sz val="10"/>
        <color indexed="8"/>
        <rFont val="Calibri"/>
        <family val="2"/>
      </rPr>
      <t>Cheese, American, Sliced</t>
    </r>
    <r>
      <rPr>
        <sz val="10"/>
        <color indexed="8"/>
        <rFont val="Calibri"/>
        <family val="2"/>
      </rPr>
      <t xml:space="preserve"> - Pasteurized and processed, white or yellow; Pack: 160 staggered slices/5 lb loaf; Case 6/5lb or 4/5lb, wrapped in polyethylene, inside NSF approved cartons. Exterior labeling: in accordance with Technical Specifications #7, g.</t>
    </r>
  </si>
  <si>
    <r>
      <rPr>
        <b/>
        <sz val="10"/>
        <color indexed="8"/>
        <rFont val="Calibri"/>
        <family val="2"/>
      </rPr>
      <t>Chicken Patty, Breaded</t>
    </r>
    <r>
      <rPr>
        <sz val="10"/>
        <color indexed="8"/>
        <rFont val="Calibri"/>
        <family val="2"/>
      </rPr>
      <t xml:space="preserve"> - Reduced Sodium Chicken Patties: Oven ready, Fully cooked and breaded, 4-ounce round patty/portion. Chicken breast meat seasoned with zesty poultry seasonings including buttermilk, garlic and onion. Sodium not to exceed 271 mg per portion. Breading not to exceed 30%. Less than 13% VPP. Must be trans fat free. Plate coverage to be at least 4" diameter. No TVP, MSG, HVP, poultry skin, organ meat or artificial flavors and May not contain; thigh, first, second and third wing portion, leg meat portions, neck meat, giblets and kidneys from cooked fowl carcasses cannot be used to prepare chicken patty.. Pack: 30 lb. IQF. Lined with 3 mil. Polyethylene, a length that can be readily and easily secured, polyethylene packages, inside NSF approved cartons. Product must arrive frozen and palletized. Exterior labeling: in accordance with Technical Specifications #7, g.</t>
    </r>
  </si>
  <si>
    <r>
      <rPr>
        <b/>
        <sz val="10"/>
        <color indexed="8"/>
        <rFont val="Calibri"/>
        <family val="2"/>
      </rPr>
      <t xml:space="preserve">Turkey Burgers, Pre-Cooked </t>
    </r>
    <r>
      <rPr>
        <sz val="10"/>
        <color indexed="8"/>
        <rFont val="Calibri"/>
        <family val="2"/>
      </rPr>
      <t>- Fully cooked dark meat Turkey Burgers; Oven Ready, round, 4 oz. portions. Pack: 10 lb boxes; 40 portions to a box; (IQF) individually quick frozen. Lined with 3 mil. Polyethylene, a length that can be readily and easily secured, polyethylene packages, inside NSF approved cartons Exterior labeling: in accordance with Technical Specifications #7, g.</t>
    </r>
  </si>
  <si>
    <r>
      <rPr>
        <b/>
        <sz val="10"/>
        <color indexed="8"/>
        <rFont val="Calibri"/>
        <family val="2"/>
      </rPr>
      <t>Fish, Breaded</t>
    </r>
    <r>
      <rPr>
        <sz val="10"/>
        <color indexed="8"/>
        <rFont val="Calibri"/>
        <family val="2"/>
      </rPr>
      <t xml:space="preserve"> - Whole Pollock, minced not acceptable; 4 oz. breaded; rectangular shape, oven ready (pre-cooked) 2.5 oz fish: 1.5 oz breading. Pack: frozen, 10 lb. boxes, 40 portions to a box; in 3 mil. Polyethylene bags, a length that can be readily and easily secured, inside NSF approved cartons. Exterior labeling: in accordance with Technical Specifications #7, g.</t>
    </r>
  </si>
  <si>
    <r>
      <rPr>
        <b/>
        <sz val="10"/>
        <color indexed="8"/>
        <rFont val="Calibri"/>
        <family val="2"/>
      </rPr>
      <t>Frankfurter, Chicken Low Sodium</t>
    </r>
    <r>
      <rPr>
        <sz val="10"/>
        <color indexed="8"/>
        <rFont val="Calibri"/>
        <family val="2"/>
      </rPr>
      <t xml:space="preserve"> - USDA inspected chicken. Fully cooked low sodium chicken franks; no cereal, extenders, fillers.  Sodium not to exceed 150 mg per serving. Size; 10:1 lb. Pack: frozen IQF, 4/6 lb or 6/5 lb. 30 Lb boxes polyethylene packages, inside NSF approved cartons. Exterior labeling: in accordance with Technical Specifications #7, g.</t>
    </r>
  </si>
  <si>
    <r>
      <rPr>
        <b/>
        <sz val="10"/>
        <color indexed="8"/>
        <rFont val="Calibri"/>
        <family val="2"/>
      </rPr>
      <t>Margarine, Readies</t>
    </r>
    <r>
      <rPr>
        <sz val="10"/>
        <color indexed="8"/>
        <rFont val="Calibri"/>
        <family val="2"/>
      </rPr>
      <t xml:space="preserve"> - 100% vegetable oil. Pack: fresh, 90:1 lb, inside NSF approved cartons.  12 lb. case </t>
    </r>
    <r>
      <rPr>
        <u val="single"/>
        <sz val="10"/>
        <color indexed="8"/>
        <rFont val="Calibri"/>
        <family val="2"/>
      </rPr>
      <t>only</t>
    </r>
    <r>
      <rPr>
        <sz val="10"/>
        <color indexed="8"/>
        <rFont val="Calibri"/>
        <family val="2"/>
      </rPr>
      <t>. Exterior labeling: in accordance with Technical Specifications #7, g.</t>
    </r>
  </si>
  <si>
    <r>
      <rPr>
        <b/>
        <sz val="10"/>
        <color indexed="8"/>
        <rFont val="Calibri"/>
        <family val="2"/>
      </rPr>
      <t>Margarine, Solids</t>
    </r>
    <r>
      <rPr>
        <sz val="10"/>
        <color indexed="8"/>
        <rFont val="Calibri"/>
        <family val="2"/>
      </rPr>
      <t xml:space="preserve"> - 100 % vegetable oil. Pack: fresh, 30/1 lb to a case, individually wrapped, inside NSF approved cartons. Exterior labeling: in accordance with Technical Specifications #7, g.</t>
    </r>
  </si>
  <si>
    <r>
      <rPr>
        <b/>
        <sz val="10"/>
        <color indexed="8"/>
        <rFont val="Calibri"/>
        <family val="2"/>
      </rPr>
      <t>Turkey, Ground, Coarse</t>
    </r>
    <r>
      <rPr>
        <sz val="10"/>
        <color indexed="8"/>
        <rFont val="Calibri"/>
        <family val="2"/>
      </rPr>
      <t xml:space="preserve"> - 85/15, Shall be from freshly slaughtered young turkey; may contain; skin, breast, thigh, first and second wing portions; must not contain added: water, fat, binders, and extenders. Fat not to exceed 15% or less. Product must be of a course grind, final grind shall be through a plate having holes not less than 1/4” in diameter. Pack: frozen, 2/10 lb. polyethylene packages, polyethylene packages, inside NSF approved cartons. Exterior labeling: in accordance with Technical Specifications #7, g.</t>
    </r>
  </si>
  <si>
    <r>
      <rPr>
        <b/>
        <sz val="10"/>
        <color indexed="8"/>
        <rFont val="Calibri"/>
        <family val="2"/>
      </rPr>
      <t>Turkey Ham, Baked</t>
    </r>
    <r>
      <rPr>
        <sz val="10"/>
        <color indexed="8"/>
        <rFont val="Calibri"/>
        <family val="2"/>
      </rPr>
      <t xml:space="preserve"> - Size reduced thigh meat; smoked in compliance with FSIS Regulations 9C.F.R.&amp;381.171; formula in compliance with FSIS Regulations 9C.F.R.&amp;381.171. Water added not to exceed 15%, and comply with FSIS requirements. No binders or extenders; fat content not to exceed 5%. Pack: frozen, 2/6-8 lb, polyethylene packages, inside NSF approved cartons.  Exterior labeling: in accordance with Technical Specifications #7, g.</t>
    </r>
  </si>
  <si>
    <r>
      <rPr>
        <b/>
        <sz val="10"/>
        <color indexed="8"/>
        <rFont val="Calibri"/>
        <family val="2"/>
      </rPr>
      <t>Turkey, Oven Roasted, Ends and Pieces</t>
    </r>
    <r>
      <rPr>
        <sz val="10"/>
        <color indexed="8"/>
        <rFont val="Calibri"/>
        <family val="2"/>
      </rPr>
      <t xml:space="preserve"> - Turkey Breast, contains; slices with some end and pieces; pack; USDA inspected plant; 18 to 20 lb. bulk, frozen; lined with 3 mil. polyethylene packages, a length that can be readily and easily secured, inside NSF approved cartons. Exterior labeling: in accordance with Technical Specifications #7, g.</t>
    </r>
  </si>
  <si>
    <r>
      <rPr>
        <b/>
        <sz val="10"/>
        <color indexed="8"/>
        <rFont val="Calibri"/>
        <family val="2"/>
      </rPr>
      <t>Turkey Sausage Links</t>
    </r>
    <r>
      <rPr>
        <sz val="10"/>
        <color indexed="8"/>
        <rFont val="Calibri"/>
        <family val="2"/>
      </rPr>
      <t xml:space="preserve"> - Size: 1 oz. Made from USDA inspected raw turkey, water, natural flavors, spices, and /preservatives. No pork, skin or organ meat and no mechanically separated turkey, MSG, HVP and TVP. Pack: Frozen, 10 pound tray pack or separated by paper, 3mil. Polyethylene liners, a length that can be easily secured, inside NSF approved cartons. Polyethylene bags. Exterior labeling: in accordance with Technical Specifications #7, g.</t>
    </r>
  </si>
  <si>
    <r>
      <rPr>
        <b/>
        <sz val="10"/>
        <color indexed="8"/>
        <rFont val="Calibri"/>
        <family val="2"/>
      </rPr>
      <t xml:space="preserve">Frozen Liquid Eggs </t>
    </r>
    <r>
      <rPr>
        <sz val="10"/>
        <color indexed="8"/>
        <rFont val="Calibri"/>
        <family val="2"/>
      </rPr>
      <t>- Eggs, Liquid, Pasteurized, Whole Grade. U.S.D.A. Inspected, homogenized, guaranteed salmonella free; not more than .05% Monosodium Phosphate added to preserve color. 6/5 lbs BAGS per case. Frozen; must identify content.</t>
    </r>
  </si>
  <si>
    <r>
      <rPr>
        <b/>
        <sz val="10"/>
        <color indexed="8"/>
        <rFont val="Calibri"/>
        <family val="2"/>
      </rPr>
      <t>Roast Turkey</t>
    </r>
    <r>
      <rPr>
        <sz val="10"/>
        <color indexed="8"/>
        <rFont val="Calibri"/>
        <family val="2"/>
      </rPr>
      <t xml:space="preserve"> - Frozen, ready to cook USDA inspected; Turkey Roast; Breast and thigh netted.  Salt Free; 8-12 pound average weight, packed inside NSF approved cartons.  Exterior labeling:  in accordance with Technical Specifications #7, g.</t>
    </r>
  </si>
  <si>
    <t>BEEF</t>
  </si>
  <si>
    <t>VEAL</t>
  </si>
  <si>
    <t>PORK</t>
  </si>
  <si>
    <t>BREAKFAST MEALS</t>
  </si>
  <si>
    <t>TURKEY</t>
  </si>
  <si>
    <t>SAUSAGE</t>
  </si>
  <si>
    <t>LUNCHMEAT</t>
  </si>
  <si>
    <t>CHICKEN</t>
  </si>
  <si>
    <t>BUTTER/MARGARINE</t>
  </si>
  <si>
    <t>EGG/EGG PRODUCTS</t>
  </si>
  <si>
    <t>CHEESE</t>
  </si>
  <si>
    <t>FISH - SEAFOOD</t>
  </si>
  <si>
    <r>
      <t xml:space="preserve">*If no approved brand is listed for an item you intend to bid on, you must submit product label with bid at bid opening. </t>
    </r>
    <r>
      <rPr>
        <b/>
        <sz val="11"/>
        <color indexed="8"/>
        <rFont val="Calibri"/>
        <family val="2"/>
      </rPr>
      <t xml:space="preserve">Labels must be marked with the bidding vendors name and the corresponding item number. Failure to do this will result in disqualification for those items. </t>
    </r>
    <r>
      <rPr>
        <b/>
        <u val="single"/>
        <sz val="11"/>
        <color indexed="8"/>
        <rFont val="Calibri"/>
        <family val="2"/>
      </rPr>
      <t>If no label is received, the bid will be rejected for purposes of this contract.</t>
    </r>
  </si>
  <si>
    <t>VENDOR INFORMATION</t>
  </si>
  <si>
    <t xml:space="preserve">Vendor Name: </t>
  </si>
  <si>
    <t>Vendor Address:</t>
  </si>
  <si>
    <t>City, State, Zip Code:</t>
  </si>
  <si>
    <t>Contact Person:</t>
  </si>
  <si>
    <t>Phone number:</t>
  </si>
  <si>
    <t>Email:</t>
  </si>
  <si>
    <t>General Information and Instructions</t>
  </si>
  <si>
    <t>•</t>
  </si>
  <si>
    <t>YOUR PROPOSAL MUST BE SUBMITTED IN EXCEL FORMAT ON CD</t>
  </si>
  <si>
    <t>ONE (1) COMPLETE HARD COPY OF THIS APPENDIX A MUST ACCOMPANY YOUR BID</t>
  </si>
  <si>
    <t>WRITE YOUR COMPANY NAME AND CONTRACT NUMBER ON THE CD</t>
  </si>
  <si>
    <t>DO NOT MAKE ANY CHANGES TO THE ELECTRONIC EXCEL FILE FORMATS, INCLUDING ADDING ROWS OR COLUMNS, CHANGING COLUMN HEADERS, INPUTTING TEXT IN NUMERIC FIELDS. COMMENTS MADE ON THE SPREADSHEET WILL BE IGNORED.</t>
  </si>
  <si>
    <t>SAVE YOUR CHANGES UNDER THE SAME FILENAME.</t>
  </si>
  <si>
    <t xml:space="preserve">ENTER ALL INFORMATION DIRECTLY INTO THE RELEVANT EXCEL SPREADSHEET CELLS IN "NUMBER" (TWO-PLACE DECIMAL), NOT "CURRENCY" OR OTHER FORMAT UNLESS OTHERWISE STATED. THAT IS, OMIT DOLLAR SIGNS, COMMAS, AND ANY OTHER NON-ESSENTIAL SYMBOLS. </t>
  </si>
  <si>
    <t>ENTER "N/A" TO INDICATE NOT AVAILABLE. ENTER "0" TO INDICATE THERE IS NO CHARGE. CELLS LEFT BLANK WILL BE INTERPRETED AS "NO BID".</t>
  </si>
  <si>
    <t>PLEASE ONLY FILL IN AREAS HIGHLIGHTED IN YELLOW.</t>
  </si>
  <si>
    <t>SEE INDIVIDUAL TABS FOR ADDITIONAL INSTRUCTIONS.</t>
  </si>
  <si>
    <t>State of Delaware, Government Support Services
Attn: Contracting, GSS11578D-MEAT
100 Enterprise Place, Suite 4
Dover, DE 19904</t>
  </si>
  <si>
    <t>DHSS LOCATIONS</t>
  </si>
  <si>
    <t>Please respond to the questions below.</t>
  </si>
  <si>
    <t>Input Point of Contact information for this solicitation. Vendor name will copy over to each pricing tab.</t>
  </si>
  <si>
    <t>DOC APPROVED BRANDS</t>
  </si>
  <si>
    <t>DOC PRICING</t>
  </si>
  <si>
    <t>VENDOR NAME:</t>
  </si>
  <si>
    <t>DHSS PRICING</t>
  </si>
  <si>
    <t>DHSS APPROVED BRANDS</t>
  </si>
  <si>
    <t>SYS CLS/PERDUE</t>
  </si>
  <si>
    <t>2/9-12# AVG</t>
  </si>
  <si>
    <t>1141332
41332</t>
  </si>
  <si>
    <t>8-12# AVG</t>
  </si>
  <si>
    <r>
      <t xml:space="preserve">232065, </t>
    </r>
    <r>
      <rPr>
        <sz val="11"/>
        <color indexed="30"/>
        <rFont val="Calibri"/>
        <family val="2"/>
      </rPr>
      <t>232059</t>
    </r>
  </si>
  <si>
    <t>3/10#</t>
  </si>
  <si>
    <t>KNAUSS</t>
  </si>
  <si>
    <r>
      <t xml:space="preserve">5216030, </t>
    </r>
    <r>
      <rPr>
        <sz val="11"/>
        <color indexed="30"/>
        <rFont val="Calibri"/>
        <family val="2"/>
      </rPr>
      <t>3704443</t>
    </r>
  </si>
  <si>
    <t>80/3OZ</t>
  </si>
  <si>
    <t>BHB-NPM/BRIGGS</t>
  </si>
  <si>
    <t>SYS CLS/MAID RITE</t>
  </si>
  <si>
    <t>SYS IMP/ADVANCE</t>
  </si>
  <si>
    <t>CHEF ITAL/MAID RITE</t>
  </si>
  <si>
    <t>CASASOL/JOHN SOULES</t>
  </si>
  <si>
    <r>
      <t xml:space="preserve">3702752, </t>
    </r>
    <r>
      <rPr>
        <sz val="11"/>
        <color indexed="30"/>
        <rFont val="Calibri"/>
        <family val="2"/>
      </rPr>
      <t>3702752</t>
    </r>
  </si>
  <si>
    <t>QUANTUM</t>
  </si>
  <si>
    <t>30/6OZ</t>
  </si>
  <si>
    <t>BBRL/NAT DEL</t>
  </si>
  <si>
    <t>3/5-8# AVG</t>
  </si>
  <si>
    <r>
      <t xml:space="preserve">97712, </t>
    </r>
    <r>
      <rPr>
        <sz val="11"/>
        <color indexed="30"/>
        <rFont val="Calibri"/>
        <family val="2"/>
      </rPr>
      <t>2339042</t>
    </r>
  </si>
  <si>
    <t>FRANK ALL BEEF FOOTLONG</t>
  </si>
  <si>
    <t>AREZZIO/ADVANCE</t>
  </si>
  <si>
    <t>SYS CLS/MAIDRITE</t>
  </si>
  <si>
    <r>
      <t xml:space="preserve">3520, </t>
    </r>
    <r>
      <rPr>
        <sz val="11"/>
        <color indexed="30"/>
        <rFont val="Calibri"/>
        <family val="2"/>
      </rPr>
      <t>370384</t>
    </r>
  </si>
  <si>
    <r>
      <t xml:space="preserve">3703906, </t>
    </r>
    <r>
      <rPr>
        <sz val="11"/>
        <color indexed="30"/>
        <rFont val="Calibri"/>
        <family val="2"/>
      </rPr>
      <t>1838283</t>
    </r>
  </si>
  <si>
    <t>SYS CLS/ROSE</t>
  </si>
  <si>
    <r>
      <t xml:space="preserve">370378, </t>
    </r>
    <r>
      <rPr>
        <sz val="11"/>
        <color indexed="30"/>
        <rFont val="Calibri"/>
        <family val="2"/>
      </rPr>
      <t>1062686</t>
    </r>
  </si>
  <si>
    <t>SMITHFIELD</t>
  </si>
  <si>
    <r>
      <t xml:space="preserve">2285, </t>
    </r>
    <r>
      <rPr>
        <sz val="11"/>
        <color indexed="30"/>
        <rFont val="Calibri"/>
        <family val="2"/>
      </rPr>
      <t>1355007</t>
    </r>
  </si>
  <si>
    <r>
      <t xml:space="preserve">364605, </t>
    </r>
    <r>
      <rPr>
        <sz val="11"/>
        <color indexed="30"/>
        <rFont val="Calibri"/>
        <family val="2"/>
      </rPr>
      <t>364611</t>
    </r>
  </si>
  <si>
    <r>
      <t xml:space="preserve">60606, </t>
    </r>
    <r>
      <rPr>
        <sz val="11"/>
        <color indexed="30"/>
        <rFont val="Calibri"/>
        <family val="2"/>
      </rPr>
      <t>2110898</t>
    </r>
  </si>
  <si>
    <t>10/2#</t>
  </si>
  <si>
    <r>
      <t xml:space="preserve">370020, </t>
    </r>
    <r>
      <rPr>
        <sz val="11"/>
        <color indexed="30"/>
        <rFont val="Calibri"/>
        <family val="2"/>
      </rPr>
      <t>1066588</t>
    </r>
  </si>
  <si>
    <t>TURKEY BACON</t>
  </si>
  <si>
    <t>6/50CT</t>
  </si>
  <si>
    <r>
      <t xml:space="preserve">50076, </t>
    </r>
    <r>
      <rPr>
        <sz val="11"/>
        <color indexed="30"/>
        <rFont val="Calibri"/>
        <family val="2"/>
      </rPr>
      <t>352195</t>
    </r>
  </si>
  <si>
    <r>
      <t xml:space="preserve">1032465, </t>
    </r>
    <r>
      <rPr>
        <sz val="11"/>
        <color indexed="30"/>
        <rFont val="Calibri"/>
        <family val="2"/>
      </rPr>
      <t>350163</t>
    </r>
  </si>
  <si>
    <r>
      <t xml:space="preserve">350145, </t>
    </r>
    <r>
      <rPr>
        <sz val="11"/>
        <color indexed="30"/>
        <rFont val="Calibri"/>
        <family val="2"/>
      </rPr>
      <t>350028</t>
    </r>
  </si>
  <si>
    <r>
      <t xml:space="preserve">80196, </t>
    </r>
    <r>
      <rPr>
        <sz val="11"/>
        <color indexed="30"/>
        <rFont val="Calibri"/>
        <family val="2"/>
      </rPr>
      <t>350082</t>
    </r>
  </si>
  <si>
    <r>
      <t xml:space="preserve">75702, </t>
    </r>
    <r>
      <rPr>
        <sz val="11"/>
        <color indexed="30"/>
        <rFont val="Calibri"/>
        <family val="2"/>
      </rPr>
      <t>350028</t>
    </r>
  </si>
  <si>
    <r>
      <t xml:space="preserve">65901, </t>
    </r>
    <r>
      <rPr>
        <sz val="11"/>
        <color indexed="30"/>
        <rFont val="Calibri"/>
        <family val="2"/>
      </rPr>
      <t>2230795</t>
    </r>
  </si>
  <si>
    <t>SYS CLS/LEONS</t>
  </si>
  <si>
    <t>AREZZIO/FERRANTE</t>
  </si>
  <si>
    <r>
      <t xml:space="preserve">6628, </t>
    </r>
    <r>
      <rPr>
        <sz val="11"/>
        <color indexed="30"/>
        <rFont val="Calibri"/>
        <family val="2"/>
      </rPr>
      <t>2536100</t>
    </r>
  </si>
  <si>
    <r>
      <t xml:space="preserve">364620, </t>
    </r>
    <r>
      <rPr>
        <sz val="11"/>
        <color indexed="30"/>
        <rFont val="Calibri"/>
        <family val="2"/>
      </rPr>
      <t>3703875</t>
    </r>
  </si>
  <si>
    <r>
      <t xml:space="preserve">52303, </t>
    </r>
    <r>
      <rPr>
        <sz val="11"/>
        <color indexed="30"/>
        <rFont val="Calibri"/>
        <family val="2"/>
      </rPr>
      <t>1116995</t>
    </r>
  </si>
  <si>
    <r>
      <t xml:space="preserve">3170, </t>
    </r>
    <r>
      <rPr>
        <sz val="11"/>
        <color indexed="30"/>
        <rFont val="Calibri"/>
        <family val="2"/>
      </rPr>
      <t>1062462</t>
    </r>
  </si>
  <si>
    <t>48/4OZ</t>
  </si>
  <si>
    <r>
      <t xml:space="preserve">6611, </t>
    </r>
    <r>
      <rPr>
        <sz val="11"/>
        <color indexed="30"/>
        <rFont val="Calibri"/>
        <family val="2"/>
      </rPr>
      <t>8996936</t>
    </r>
  </si>
  <si>
    <r>
      <t xml:space="preserve">2429, </t>
    </r>
    <r>
      <rPr>
        <sz val="11"/>
        <color indexed="30"/>
        <rFont val="Calibri"/>
        <family val="2"/>
      </rPr>
      <t>336703</t>
    </r>
  </si>
  <si>
    <r>
      <t xml:space="preserve">1298-928, </t>
    </r>
    <r>
      <rPr>
        <sz val="11"/>
        <color indexed="30"/>
        <rFont val="Calibri"/>
        <family val="2"/>
      </rPr>
      <t>1017458</t>
    </r>
  </si>
  <si>
    <t>SYS CLS/TYSON</t>
  </si>
  <si>
    <r>
      <t xml:space="preserve">429-928, </t>
    </r>
    <r>
      <rPr>
        <sz val="11"/>
        <color indexed="30"/>
        <rFont val="Calibri"/>
        <family val="2"/>
      </rPr>
      <t>2446300</t>
    </r>
  </si>
  <si>
    <r>
      <t xml:space="preserve">232062, </t>
    </r>
    <r>
      <rPr>
        <sz val="11"/>
        <color indexed="30"/>
        <rFont val="Calibri"/>
        <family val="2"/>
      </rPr>
      <t>232065</t>
    </r>
  </si>
  <si>
    <t>AREZZIO/FOREMOST</t>
  </si>
  <si>
    <r>
      <t xml:space="preserve">11077, </t>
    </r>
    <r>
      <rPr>
        <sz val="11"/>
        <color indexed="30"/>
        <rFont val="Calibri"/>
        <family val="2"/>
      </rPr>
      <t>68551</t>
    </r>
  </si>
  <si>
    <t>MALONEY</t>
  </si>
  <si>
    <r>
      <t xml:space="preserve">10906, </t>
    </r>
    <r>
      <rPr>
        <sz val="11"/>
        <color indexed="30"/>
        <rFont val="Calibri"/>
        <family val="2"/>
      </rPr>
      <t>5682289</t>
    </r>
  </si>
  <si>
    <t>FISH FILLET FLOUNDER</t>
  </si>
  <si>
    <t>PORK SAUSAGE BULK</t>
  </si>
  <si>
    <t>**103</t>
  </si>
  <si>
    <t>**104</t>
  </si>
  <si>
    <t>**105</t>
  </si>
  <si>
    <r>
      <t xml:space="preserve">PORK CUBES 2" X 2" - </t>
    </r>
    <r>
      <rPr>
        <sz val="10"/>
        <rFont val="Calibri"/>
        <family val="2"/>
      </rPr>
      <t>IMP#824. 10# BOX.</t>
    </r>
  </si>
  <si>
    <t>PORK CUBES</t>
  </si>
  <si>
    <t>70247 141607</t>
  </si>
  <si>
    <t>**</t>
  </si>
  <si>
    <t>1298-928</t>
  </si>
  <si>
    <t>SPARETIME</t>
  </si>
  <si>
    <r>
      <t xml:space="preserve">SOUTHWESTERN CHICKEN STRIPS - </t>
    </r>
    <r>
      <rPr>
        <sz val="10"/>
        <rFont val="Calibri"/>
        <family val="2"/>
      </rPr>
      <t>WHITE MEAT ONLY. SEASONED.</t>
    </r>
  </si>
  <si>
    <r>
      <t xml:space="preserve">CHICKEN CROQUETTE 1 1/2 -2OZ. - </t>
    </r>
    <r>
      <rPr>
        <sz val="10"/>
        <rFont val="Calibri"/>
        <family val="2"/>
      </rPr>
      <t>BREADED CHICKEN PIECES. FROZEN</t>
    </r>
  </si>
  <si>
    <r>
      <t xml:space="preserve">CHICKEN BREAST MESQUITE - </t>
    </r>
    <r>
      <rPr>
        <sz val="10"/>
        <rFont val="Calibri"/>
        <family val="2"/>
      </rPr>
      <t>GRILLED. FROZEN. 10# CASE</t>
    </r>
  </si>
  <si>
    <r>
      <t xml:space="preserve">BUTTER SALTED - </t>
    </r>
    <r>
      <rPr>
        <sz val="10"/>
        <rFont val="Calibri"/>
        <family val="2"/>
      </rPr>
      <t>MUST CONTAIN LESS THAN 70% MILK FAT. 36/1# CASE</t>
    </r>
  </si>
  <si>
    <r>
      <t xml:space="preserve">PROPOSALS MUST BE RECEIVED NO LATER THAN </t>
    </r>
    <r>
      <rPr>
        <sz val="12"/>
        <color indexed="17"/>
        <rFont val="Calibri"/>
        <family val="2"/>
      </rPr>
      <t>1:00 P.M</t>
    </r>
    <r>
      <rPr>
        <sz val="12"/>
        <color indexed="8"/>
        <rFont val="Calibri"/>
        <family val="2"/>
      </rPr>
      <t xml:space="preserve">. ON </t>
    </r>
    <r>
      <rPr>
        <sz val="12"/>
        <color indexed="17"/>
        <rFont val="Calibri"/>
        <family val="2"/>
      </rPr>
      <t>Tuesday, September 6, 2011</t>
    </r>
    <r>
      <rPr>
        <sz val="12"/>
        <color indexed="8"/>
        <rFont val="Calibri"/>
        <family val="2"/>
      </rPr>
      <t xml:space="preserve"> AT:</t>
    </r>
  </si>
  <si>
    <r>
      <t>The Department of Correction Food Service Unit has evaluated and approved the following products on the following items. If bidding on an alternate brand, you must submit a sample before bid opening (</t>
    </r>
    <r>
      <rPr>
        <sz val="11"/>
        <color indexed="10"/>
        <rFont val="Calibri"/>
        <family val="2"/>
      </rPr>
      <t>by 9/06/11</t>
    </r>
    <r>
      <rPr>
        <sz val="11"/>
        <color theme="1"/>
        <rFont val="Calibri"/>
        <family val="2"/>
      </rPr>
      <t>) to have the product considered. To arrange for submission of an alternate brand samples, please contact: Wendel Lundy, Correctional Food Service Quality Control Administrator at Phone (302) 857-5264, Fax (302) 739-8219 at Delaware DOC, Administration Building, 245 McKee Road, Dover, DE 19904.</t>
    </r>
  </si>
  <si>
    <r>
      <t>The Department of Health and Social Service has evaluated and approved the following products on the following items. If bidding on an alternate brand, you must submit product label with all ingredients. If vendors submit samples, samples must be delivered by (</t>
    </r>
    <r>
      <rPr>
        <sz val="11"/>
        <color indexed="10"/>
        <rFont val="Calibri"/>
        <family val="2"/>
      </rPr>
      <t>9</t>
    </r>
    <r>
      <rPr>
        <sz val="11"/>
        <color indexed="10"/>
        <rFont val="Calibri"/>
        <family val="2"/>
      </rPr>
      <t>/06/11</t>
    </r>
    <r>
      <rPr>
        <sz val="11"/>
        <color theme="1"/>
        <rFont val="Calibri"/>
        <family val="2"/>
      </rPr>
      <t>) to address below. Please contact: Teresa Gedney at (302) 223-1073.</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</si>
</sst>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b/>
      <sz val="11"/>
      <color indexed="8"/>
      <name val="Calibri"/>
      <family val="2"/>
    </font>
    <font>
      <sz val="11"/>
      <color indexed="10"/>
      <name val="Calibri"/>
      <family val="2"/>
    </font>
    <font>
      <u val="single"/>
      <sz val="11"/>
      <color indexed="8"/>
      <name val="Calibri"/>
      <family val="2"/>
    </font>
    <font>
      <sz val="10"/>
      <color indexed="8"/>
      <name val="Calibri"/>
      <family val="2"/>
    </font>
    <font>
      <b/>
      <u val="single"/>
      <sz val="11"/>
      <color indexed="8"/>
      <name val="Calibri"/>
      <family val="2"/>
    </font>
    <font>
      <b/>
      <sz val="10"/>
      <color indexed="8"/>
      <name val="Calibri"/>
      <family val="2"/>
    </font>
    <font>
      <sz val="10"/>
      <name val="Calibri"/>
      <family val="2"/>
    </font>
    <font>
      <u val="single"/>
      <sz val="10"/>
      <color indexed="8"/>
      <name val="Calibri"/>
      <family val="2"/>
    </font>
    <font>
      <sz val="10"/>
      <name val="Arial"/>
      <family val="2"/>
    </font>
    <font>
      <i/>
      <sz val="12"/>
      <name val="Arial Black"/>
      <family val="2"/>
    </font>
    <font>
      <sz val="12"/>
      <color indexed="17"/>
      <name val="Calibri"/>
      <family val="2"/>
    </font>
    <font>
      <sz val="12"/>
      <color indexed="8"/>
      <name val="Calibri"/>
      <family val="2"/>
    </font>
    <font>
      <sz val="11"/>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name val="Calibri"/>
      <family val="2"/>
    </font>
    <font>
      <b/>
      <sz val="10"/>
      <name val="Calibri"/>
      <family val="2"/>
    </font>
    <font>
      <sz val="12"/>
      <name val="Calibri"/>
      <family val="2"/>
    </font>
    <font>
      <sz val="12"/>
      <color indexed="10"/>
      <name val="Calibri"/>
      <family val="2"/>
    </font>
    <font>
      <sz val="12"/>
      <color indexed="10"/>
      <name val="Arial"/>
      <family val="2"/>
    </font>
    <font>
      <b/>
      <sz val="11"/>
      <name val="Calibri"/>
      <family val="2"/>
    </font>
    <font>
      <sz val="12"/>
      <color indexed="8"/>
      <name val="Arial Black"/>
      <family val="2"/>
    </font>
    <font>
      <b/>
      <sz val="12"/>
      <color indexed="10"/>
      <name val="Calibri"/>
      <family val="2"/>
    </font>
    <font>
      <b/>
      <sz val="11"/>
      <color indexed="10"/>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sz val="10"/>
      <color theme="1"/>
      <name val="Calibri"/>
      <family val="2"/>
    </font>
    <font>
      <b/>
      <sz val="10"/>
      <color theme="1"/>
      <name val="Calibri"/>
      <family val="2"/>
    </font>
    <font>
      <sz val="10"/>
      <color rgb="FF000000"/>
      <name val="Calibri"/>
      <family val="2"/>
    </font>
    <font>
      <sz val="12"/>
      <color theme="1"/>
      <name val="Calibri"/>
      <family val="2"/>
    </font>
    <font>
      <sz val="12"/>
      <color rgb="FFFF0000"/>
      <name val="Calibri"/>
      <family val="2"/>
    </font>
    <font>
      <sz val="12"/>
      <color rgb="FFFF0000"/>
      <name val="Arial"/>
      <family val="2"/>
    </font>
    <font>
      <sz val="12"/>
      <color theme="1"/>
      <name val="Arial Black"/>
      <family val="2"/>
    </font>
    <font>
      <sz val="11"/>
      <color rgb="FF0070C0"/>
      <name val="Calibri"/>
      <family val="2"/>
    </font>
    <font>
      <b/>
      <sz val="12"/>
      <color rgb="FFFF0000"/>
      <name val="Calibri"/>
      <family val="2"/>
    </font>
    <font>
      <b/>
      <sz val="11"/>
      <color rgb="FFFF0000"/>
      <name val="Calibri"/>
      <family val="2"/>
    </font>
    <font>
      <b/>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3499799966812134"/>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2">
    <xf numFmtId="0" fontId="0" fillId="0" borderId="0" xfId="0" applyFont="1" applyAlignment="1">
      <alignment/>
    </xf>
    <xf numFmtId="0" fontId="0" fillId="0" borderId="0" xfId="0" applyAlignment="1">
      <alignment wrapText="1"/>
    </xf>
    <xf numFmtId="0" fontId="53" fillId="0" borderId="0" xfId="0" applyFont="1" applyAlignment="1">
      <alignment/>
    </xf>
    <xf numFmtId="0" fontId="55" fillId="0" borderId="0" xfId="0" applyFont="1" applyAlignment="1">
      <alignment/>
    </xf>
    <xf numFmtId="0" fontId="56" fillId="0" borderId="0" xfId="0" applyFont="1" applyAlignment="1">
      <alignment/>
    </xf>
    <xf numFmtId="0" fontId="53" fillId="0" borderId="10" xfId="0" applyFont="1" applyBorder="1" applyAlignment="1">
      <alignment horizontal="center"/>
    </xf>
    <xf numFmtId="0" fontId="53" fillId="33" borderId="10" xfId="0" applyFont="1" applyFill="1" applyBorder="1" applyAlignment="1">
      <alignment horizontal="center"/>
    </xf>
    <xf numFmtId="0" fontId="53" fillId="33" borderId="10" xfId="0" applyFont="1" applyFill="1" applyBorder="1" applyAlignment="1">
      <alignment/>
    </xf>
    <xf numFmtId="0" fontId="53" fillId="33" borderId="10" xfId="0" applyFont="1" applyFill="1" applyBorder="1" applyAlignment="1">
      <alignment horizontal="center" wrapText="1"/>
    </xf>
    <xf numFmtId="0" fontId="53" fillId="33" borderId="10" xfId="0" applyFont="1" applyFill="1" applyBorder="1" applyAlignment="1">
      <alignment horizontal="right"/>
    </xf>
    <xf numFmtId="0" fontId="0" fillId="0" borderId="10" xfId="0" applyFont="1" applyBorder="1" applyAlignment="1">
      <alignment horizontal="center"/>
    </xf>
    <xf numFmtId="0" fontId="0" fillId="0" borderId="10" xfId="0" applyFont="1" applyBorder="1" applyAlignment="1">
      <alignment/>
    </xf>
    <xf numFmtId="0" fontId="0" fillId="33" borderId="10" xfId="0" applyFont="1" applyFill="1" applyBorder="1" applyAlignment="1">
      <alignment horizontal="center"/>
    </xf>
    <xf numFmtId="0" fontId="0" fillId="33" borderId="10" xfId="0" applyFont="1" applyFill="1" applyBorder="1" applyAlignment="1">
      <alignment/>
    </xf>
    <xf numFmtId="0" fontId="0" fillId="34" borderId="10" xfId="0" applyFont="1" applyFill="1" applyBorder="1" applyAlignment="1">
      <alignment horizontal="center"/>
    </xf>
    <xf numFmtId="0" fontId="29" fillId="34" borderId="10" xfId="0" applyFont="1" applyFill="1" applyBorder="1" applyAlignment="1">
      <alignment horizontal="center"/>
    </xf>
    <xf numFmtId="0" fontId="0" fillId="0" borderId="10" xfId="0" applyFont="1" applyBorder="1" applyAlignment="1">
      <alignment horizontal="right"/>
    </xf>
    <xf numFmtId="0" fontId="0" fillId="33" borderId="10" xfId="0" applyFont="1" applyFill="1" applyBorder="1" applyAlignment="1">
      <alignment horizontal="right"/>
    </xf>
    <xf numFmtId="0" fontId="29" fillId="34" borderId="10" xfId="0" applyFont="1" applyFill="1" applyBorder="1" applyAlignment="1">
      <alignment horizontal="right" wrapText="1"/>
    </xf>
    <xf numFmtId="0" fontId="56" fillId="0" borderId="0" xfId="0" applyFont="1" applyAlignment="1">
      <alignment vertical="top"/>
    </xf>
    <xf numFmtId="0" fontId="56" fillId="0" borderId="0" xfId="0" applyFont="1" applyAlignment="1">
      <alignment vertical="top" wrapText="1"/>
    </xf>
    <xf numFmtId="0" fontId="0" fillId="0" borderId="0" xfId="0" applyFont="1" applyAlignment="1">
      <alignment/>
    </xf>
    <xf numFmtId="0" fontId="30" fillId="0" borderId="10" xfId="0" applyFont="1" applyBorder="1" applyAlignment="1">
      <alignment vertical="top" wrapText="1"/>
    </xf>
    <xf numFmtId="0" fontId="30" fillId="0" borderId="10" xfId="0" applyFont="1" applyBorder="1" applyAlignment="1">
      <alignment horizontal="center"/>
    </xf>
    <xf numFmtId="0" fontId="30" fillId="34" borderId="10" xfId="0" applyFont="1" applyFill="1" applyBorder="1" applyAlignment="1">
      <alignment vertical="top" wrapText="1"/>
    </xf>
    <xf numFmtId="0" fontId="30" fillId="0" borderId="10" xfId="0" applyFont="1" applyFill="1" applyBorder="1" applyAlignment="1">
      <alignment vertical="top" wrapText="1"/>
    </xf>
    <xf numFmtId="0" fontId="30" fillId="34" borderId="10" xfId="0" applyFont="1" applyFill="1" applyBorder="1" applyAlignment="1">
      <alignment horizontal="center"/>
    </xf>
    <xf numFmtId="0" fontId="30" fillId="0" borderId="10" xfId="0" applyFont="1" applyFill="1" applyBorder="1" applyAlignment="1">
      <alignment horizontal="center"/>
    </xf>
    <xf numFmtId="0" fontId="5" fillId="0" borderId="10" xfId="0" applyFont="1" applyBorder="1" applyAlignment="1">
      <alignment vertical="top" wrapText="1"/>
    </xf>
    <xf numFmtId="0" fontId="56" fillId="0" borderId="10" xfId="0" applyFont="1" applyBorder="1" applyAlignment="1">
      <alignment/>
    </xf>
    <xf numFmtId="0" fontId="57" fillId="0" borderId="10" xfId="0" applyFont="1" applyBorder="1" applyAlignment="1">
      <alignment vertical="top" wrapText="1"/>
    </xf>
    <xf numFmtId="0" fontId="56" fillId="0" borderId="10" xfId="0" applyFont="1" applyBorder="1" applyAlignment="1">
      <alignment horizontal="center"/>
    </xf>
    <xf numFmtId="0" fontId="57" fillId="0" borderId="10" xfId="0" applyFont="1" applyBorder="1" applyAlignment="1">
      <alignment horizontal="center"/>
    </xf>
    <xf numFmtId="0" fontId="56" fillId="0" borderId="0" xfId="0" applyFont="1" applyAlignment="1">
      <alignment horizontal="center"/>
    </xf>
    <xf numFmtId="0" fontId="0" fillId="0" borderId="0" xfId="0" applyFont="1" applyAlignment="1">
      <alignment horizontal="center"/>
    </xf>
    <xf numFmtId="0" fontId="0" fillId="0" borderId="0" xfId="0" applyFont="1" applyAlignment="1">
      <alignment horizontal="right"/>
    </xf>
    <xf numFmtId="0" fontId="0" fillId="34" borderId="10" xfId="0" applyFont="1" applyFill="1" applyBorder="1" applyAlignment="1">
      <alignment horizontal="right"/>
    </xf>
    <xf numFmtId="0" fontId="0" fillId="34" borderId="10" xfId="0" applyFont="1" applyFill="1" applyBorder="1" applyAlignment="1">
      <alignment horizontal="left"/>
    </xf>
    <xf numFmtId="0" fontId="0" fillId="34" borderId="10" xfId="0" applyFont="1" applyFill="1" applyBorder="1" applyAlignment="1">
      <alignment horizontal="right" wrapText="1"/>
    </xf>
    <xf numFmtId="0" fontId="0" fillId="0" borderId="10" xfId="0" applyFont="1" applyBorder="1" applyAlignment="1">
      <alignment wrapText="1"/>
    </xf>
    <xf numFmtId="0" fontId="0" fillId="34" borderId="10" xfId="0" applyFont="1" applyFill="1" applyBorder="1" applyAlignment="1">
      <alignment/>
    </xf>
    <xf numFmtId="0" fontId="0" fillId="0" borderId="0" xfId="0" applyFont="1" applyAlignment="1">
      <alignment wrapText="1"/>
    </xf>
    <xf numFmtId="0" fontId="53" fillId="0" borderId="10" xfId="0" applyFont="1" applyBorder="1" applyAlignment="1">
      <alignment horizontal="center" wrapText="1"/>
    </xf>
    <xf numFmtId="0" fontId="53" fillId="0" borderId="10" xfId="0" applyFont="1" applyFill="1" applyBorder="1" applyAlignment="1">
      <alignment horizontal="center" wrapText="1"/>
    </xf>
    <xf numFmtId="0" fontId="0" fillId="0" borderId="0" xfId="0" applyFont="1" applyFill="1" applyAlignment="1">
      <alignment/>
    </xf>
    <xf numFmtId="0" fontId="0" fillId="0" borderId="10" xfId="0" applyFont="1" applyBorder="1" applyAlignment="1">
      <alignment horizontal="center" wrapText="1"/>
    </xf>
    <xf numFmtId="0" fontId="0" fillId="33" borderId="10" xfId="0" applyFont="1" applyFill="1" applyBorder="1" applyAlignment="1">
      <alignment wrapText="1"/>
    </xf>
    <xf numFmtId="0" fontId="0" fillId="33" borderId="10" xfId="0" applyFont="1" applyFill="1" applyBorder="1" applyAlignment="1">
      <alignment horizontal="center" wrapText="1"/>
    </xf>
    <xf numFmtId="0" fontId="0" fillId="34" borderId="11" xfId="0" applyFont="1" applyFill="1" applyBorder="1" applyAlignment="1">
      <alignment horizontal="center"/>
    </xf>
    <xf numFmtId="0" fontId="0" fillId="34" borderId="10" xfId="0" applyFont="1" applyFill="1" applyBorder="1" applyAlignment="1">
      <alignment wrapText="1"/>
    </xf>
    <xf numFmtId="0" fontId="0" fillId="35" borderId="10" xfId="0" applyFont="1" applyFill="1" applyBorder="1" applyAlignment="1">
      <alignment horizontal="center" wrapText="1"/>
    </xf>
    <xf numFmtId="0" fontId="0" fillId="35" borderId="10" xfId="0" applyFont="1" applyFill="1" applyBorder="1" applyAlignment="1">
      <alignment horizontal="right"/>
    </xf>
    <xf numFmtId="0" fontId="0" fillId="33" borderId="11" xfId="0" applyFont="1" applyFill="1" applyBorder="1" applyAlignment="1">
      <alignment horizontal="center"/>
    </xf>
    <xf numFmtId="0" fontId="0" fillId="0" borderId="12" xfId="0" applyFont="1" applyBorder="1" applyAlignment="1">
      <alignment wrapText="1"/>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4" borderId="10" xfId="0" applyFont="1" applyFill="1" applyBorder="1" applyAlignment="1">
      <alignment horizontal="center" wrapText="1"/>
    </xf>
    <xf numFmtId="0" fontId="0" fillId="0" borderId="11" xfId="0" applyFont="1" applyBorder="1" applyAlignment="1">
      <alignment horizontal="center" wrapText="1"/>
    </xf>
    <xf numFmtId="0" fontId="0" fillId="33"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33" borderId="10" xfId="0" applyFont="1" applyFill="1" applyBorder="1" applyAlignment="1">
      <alignment horizontal="center" vertical="center" wrapText="1"/>
    </xf>
    <xf numFmtId="0" fontId="0" fillId="33" borderId="14" xfId="0" applyFont="1" applyFill="1" applyBorder="1" applyAlignment="1">
      <alignment horizontal="center" vertical="center"/>
    </xf>
    <xf numFmtId="0" fontId="53" fillId="0" borderId="0" xfId="0" applyFont="1" applyAlignment="1">
      <alignment vertical="top"/>
    </xf>
    <xf numFmtId="0" fontId="53" fillId="0" borderId="10" xfId="0" applyFont="1" applyBorder="1" applyAlignment="1">
      <alignment vertical="top" wrapText="1"/>
    </xf>
    <xf numFmtId="0" fontId="56" fillId="0" borderId="10" xfId="0" applyFont="1" applyBorder="1" applyAlignment="1">
      <alignment vertical="top" wrapText="1"/>
    </xf>
    <xf numFmtId="0" fontId="58" fillId="0" borderId="0" xfId="0" applyFont="1" applyAlignment="1">
      <alignment vertical="top" wrapText="1"/>
    </xf>
    <xf numFmtId="0" fontId="58" fillId="0" borderId="10" xfId="0" applyFont="1" applyBorder="1" applyAlignment="1">
      <alignment vertical="top" wrapText="1"/>
    </xf>
    <xf numFmtId="0" fontId="53" fillId="0" borderId="10" xfId="0" applyFont="1" applyBorder="1" applyAlignment="1">
      <alignment vertical="top"/>
    </xf>
    <xf numFmtId="0" fontId="2" fillId="0" borderId="10" xfId="0" applyFont="1" applyBorder="1" applyAlignment="1">
      <alignment vertical="top" wrapText="1"/>
    </xf>
    <xf numFmtId="0" fontId="53" fillId="0" borderId="0" xfId="0" applyFont="1" applyAlignment="1">
      <alignment vertical="top" wrapText="1"/>
    </xf>
    <xf numFmtId="0" fontId="57" fillId="0" borderId="10" xfId="0" applyFont="1" applyBorder="1" applyAlignment="1">
      <alignment horizontal="center" wrapText="1"/>
    </xf>
    <xf numFmtId="0" fontId="0" fillId="34" borderId="0" xfId="0" applyFill="1" applyAlignment="1">
      <alignment horizontal="right" vertical="top"/>
    </xf>
    <xf numFmtId="0" fontId="31" fillId="34" borderId="0" xfId="56" applyFont="1" applyFill="1" applyAlignment="1">
      <alignment horizontal="left" wrapText="1"/>
      <protection/>
    </xf>
    <xf numFmtId="0" fontId="59" fillId="34" borderId="0" xfId="0" applyFont="1" applyFill="1" applyAlignment="1">
      <alignment horizontal="left" wrapText="1"/>
    </xf>
    <xf numFmtId="0" fontId="60" fillId="34" borderId="0" xfId="0" applyFont="1" applyFill="1" applyAlignment="1">
      <alignment horizontal="left" wrapText="1"/>
    </xf>
    <xf numFmtId="0" fontId="59" fillId="34" borderId="0" xfId="0" applyFont="1" applyFill="1" applyAlignment="1">
      <alignment wrapText="1"/>
    </xf>
    <xf numFmtId="0" fontId="31" fillId="34" borderId="0" xfId="0" applyFont="1" applyFill="1" applyAlignment="1" applyProtection="1">
      <alignment horizontal="center" wrapText="1"/>
      <protection/>
    </xf>
    <xf numFmtId="0" fontId="61" fillId="0" borderId="0" xfId="0" applyFont="1" applyAlignment="1" applyProtection="1">
      <alignment/>
      <protection/>
    </xf>
    <xf numFmtId="0" fontId="0" fillId="0" borderId="0" xfId="0" applyAlignment="1">
      <alignment horizontal="right" vertical="top"/>
    </xf>
    <xf numFmtId="0" fontId="0" fillId="36" borderId="10" xfId="0" applyFill="1" applyBorder="1" applyAlignment="1">
      <alignment/>
    </xf>
    <xf numFmtId="0" fontId="34" fillId="0" borderId="10" xfId="58" applyFont="1" applyFill="1" applyBorder="1">
      <alignment/>
      <protection/>
    </xf>
    <xf numFmtId="49" fontId="0" fillId="36" borderId="10" xfId="0" applyNumberFormat="1" applyFont="1" applyFill="1" applyBorder="1" applyAlignment="1">
      <alignment horizontal="center"/>
    </xf>
    <xf numFmtId="0" fontId="62" fillId="0" borderId="0" xfId="0" applyFont="1" applyAlignment="1">
      <alignment horizontal="center"/>
    </xf>
    <xf numFmtId="0" fontId="0" fillId="0" borderId="0" xfId="0" applyFont="1" applyFill="1" applyAlignment="1">
      <alignment horizontal="center"/>
    </xf>
    <xf numFmtId="0" fontId="0" fillId="34" borderId="10" xfId="0" applyFill="1" applyBorder="1" applyAlignment="1">
      <alignment horizontal="right"/>
    </xf>
    <xf numFmtId="0" fontId="0" fillId="33" borderId="10" xfId="0" applyFont="1" applyFill="1" applyBorder="1" applyAlignment="1">
      <alignment horizontal="right" vertical="top"/>
    </xf>
    <xf numFmtId="0" fontId="0" fillId="34" borderId="10" xfId="0" applyFont="1" applyFill="1" applyBorder="1" applyAlignment="1">
      <alignment horizontal="right" vertical="top"/>
    </xf>
    <xf numFmtId="0" fontId="0" fillId="33" borderId="11" xfId="0" applyFont="1" applyFill="1" applyBorder="1" applyAlignment="1">
      <alignment horizontal="right" vertical="top"/>
    </xf>
    <xf numFmtId="0" fontId="0" fillId="33" borderId="13" xfId="0" applyFont="1" applyFill="1" applyBorder="1" applyAlignment="1">
      <alignment horizontal="right" vertical="top"/>
    </xf>
    <xf numFmtId="0" fontId="0" fillId="33" borderId="14" xfId="0" applyFont="1" applyFill="1" applyBorder="1" applyAlignment="1">
      <alignment horizontal="right" vertical="top"/>
    </xf>
    <xf numFmtId="0" fontId="0" fillId="0" borderId="10" xfId="0" applyFont="1" applyBorder="1" applyAlignment="1">
      <alignment horizontal="right" vertical="top"/>
    </xf>
    <xf numFmtId="0" fontId="53" fillId="33" borderId="10" xfId="0" applyFont="1" applyFill="1" applyBorder="1" applyAlignment="1">
      <alignment horizontal="right" vertical="top"/>
    </xf>
    <xf numFmtId="0" fontId="0" fillId="0" borderId="0" xfId="0" applyFont="1" applyAlignment="1">
      <alignment horizontal="right" vertical="top"/>
    </xf>
    <xf numFmtId="0" fontId="0" fillId="0" borderId="10" xfId="0" applyFill="1" applyBorder="1" applyAlignment="1">
      <alignment horizontal="center" wrapText="1"/>
    </xf>
    <xf numFmtId="0" fontId="63" fillId="0" borderId="10" xfId="0" applyFont="1" applyBorder="1" applyAlignment="1">
      <alignment wrapText="1"/>
    </xf>
    <xf numFmtId="0" fontId="63" fillId="0" borderId="10" xfId="0" applyFont="1" applyBorder="1" applyAlignment="1">
      <alignment horizontal="center" wrapText="1"/>
    </xf>
    <xf numFmtId="0" fontId="63" fillId="0" borderId="10" xfId="0" applyFont="1" applyBorder="1" applyAlignment="1">
      <alignment horizontal="right"/>
    </xf>
    <xf numFmtId="0" fontId="63" fillId="0" borderId="10" xfId="0" applyFont="1" applyFill="1" applyBorder="1" applyAlignment="1">
      <alignment horizontal="center" wrapText="1"/>
    </xf>
    <xf numFmtId="0" fontId="63" fillId="0" borderId="10" xfId="0" applyFont="1" applyBorder="1" applyAlignment="1">
      <alignment horizontal="right" wrapText="1"/>
    </xf>
    <xf numFmtId="0" fontId="0" fillId="0" borderId="10" xfId="0" applyBorder="1" applyAlignment="1">
      <alignment/>
    </xf>
    <xf numFmtId="0" fontId="0" fillId="0" borderId="10" xfId="0" applyBorder="1" applyAlignment="1">
      <alignment horizontal="center"/>
    </xf>
    <xf numFmtId="0" fontId="63" fillId="0" borderId="10" xfId="0" applyFont="1" applyBorder="1" applyAlignment="1">
      <alignment/>
    </xf>
    <xf numFmtId="0" fontId="63" fillId="0" borderId="10" xfId="0" applyFont="1" applyBorder="1" applyAlignment="1">
      <alignment horizontal="center"/>
    </xf>
    <xf numFmtId="0" fontId="0" fillId="0" borderId="10" xfId="0" applyBorder="1" applyAlignment="1">
      <alignment horizontal="right"/>
    </xf>
    <xf numFmtId="0" fontId="63" fillId="34" borderId="10" xfId="0" applyFont="1" applyFill="1" applyBorder="1" applyAlignment="1">
      <alignment horizontal="right"/>
    </xf>
    <xf numFmtId="0" fontId="0" fillId="0" borderId="10" xfId="0" applyFill="1" applyBorder="1" applyAlignment="1">
      <alignment horizontal="center"/>
    </xf>
    <xf numFmtId="0" fontId="63" fillId="0" borderId="10" xfId="0" applyFont="1" applyFill="1" applyBorder="1" applyAlignment="1">
      <alignment/>
    </xf>
    <xf numFmtId="0" fontId="63" fillId="0" borderId="10" xfId="0" applyFont="1" applyFill="1" applyBorder="1" applyAlignment="1">
      <alignment horizontal="center"/>
    </xf>
    <xf numFmtId="0" fontId="63" fillId="0" borderId="10" xfId="0" applyFont="1" applyFill="1" applyBorder="1" applyAlignment="1">
      <alignment horizontal="right"/>
    </xf>
    <xf numFmtId="0" fontId="0" fillId="34" borderId="10" xfId="0" applyFill="1" applyBorder="1" applyAlignment="1">
      <alignment horizontal="right" wrapText="1"/>
    </xf>
    <xf numFmtId="0" fontId="0" fillId="0" borderId="10" xfId="0" applyBorder="1" applyAlignment="1">
      <alignment horizontal="right" vertical="top"/>
    </xf>
    <xf numFmtId="0" fontId="0" fillId="0" borderId="10" xfId="0" applyFill="1" applyBorder="1" applyAlignment="1">
      <alignment horizontal="right" vertical="top"/>
    </xf>
    <xf numFmtId="0" fontId="30" fillId="0" borderId="10" xfId="0" applyFont="1" applyFill="1" applyBorder="1" applyAlignment="1">
      <alignment wrapText="1"/>
    </xf>
    <xf numFmtId="0" fontId="0" fillId="0" borderId="11" xfId="0" applyFill="1" applyBorder="1" applyAlignment="1">
      <alignment horizontal="right" vertical="top"/>
    </xf>
    <xf numFmtId="0" fontId="0" fillId="34" borderId="10" xfId="0" applyFill="1" applyBorder="1" applyAlignment="1">
      <alignment horizontal="center"/>
    </xf>
    <xf numFmtId="0" fontId="0" fillId="34" borderId="10" xfId="0" applyFill="1" applyBorder="1" applyAlignment="1">
      <alignment/>
    </xf>
    <xf numFmtId="0" fontId="30" fillId="0" borderId="10" xfId="0" applyFont="1" applyBorder="1" applyAlignment="1">
      <alignment wrapText="1"/>
    </xf>
    <xf numFmtId="0" fontId="11" fillId="34" borderId="0" xfId="57" applyFont="1" applyFill="1" applyAlignment="1" applyProtection="1">
      <alignment horizontal="center" wrapText="1"/>
      <protection/>
    </xf>
    <xf numFmtId="0" fontId="62" fillId="0" borderId="0" xfId="0" applyFont="1" applyAlignment="1">
      <alignment horizontal="center"/>
    </xf>
    <xf numFmtId="0" fontId="64" fillId="0" borderId="0" xfId="55" applyFont="1" applyAlignment="1">
      <alignment horizontal="center" vertical="top"/>
      <protection/>
    </xf>
    <xf numFmtId="0" fontId="29" fillId="0" borderId="0" xfId="55" applyFont="1" applyBorder="1" applyAlignment="1">
      <alignment horizontal="left" vertical="top" wrapText="1"/>
      <protection/>
    </xf>
    <xf numFmtId="0" fontId="0" fillId="0" borderId="0" xfId="0" applyAlignment="1">
      <alignment horizontal="left" vertical="top" wrapText="1"/>
    </xf>
    <xf numFmtId="0" fontId="0" fillId="0" borderId="0" xfId="0" applyFont="1" applyAlignment="1">
      <alignment horizontal="left" vertical="top" wrapText="1"/>
    </xf>
    <xf numFmtId="0" fontId="0" fillId="0" borderId="10" xfId="0" applyFont="1" applyBorder="1" applyAlignment="1">
      <alignment horizontal="right" vertical="top"/>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right" vertical="top"/>
    </xf>
    <xf numFmtId="0" fontId="0" fillId="0" borderId="16" xfId="0" applyFont="1" applyBorder="1" applyAlignment="1">
      <alignment horizontal="right" vertical="top"/>
    </xf>
    <xf numFmtId="0" fontId="0" fillId="0" borderId="11" xfId="0" applyFont="1" applyBorder="1" applyAlignment="1">
      <alignment horizontal="center" wrapText="1"/>
    </xf>
    <xf numFmtId="0" fontId="0" fillId="0" borderId="14" xfId="0" applyFont="1" applyBorder="1" applyAlignment="1">
      <alignment horizontal="center" wrapText="1"/>
    </xf>
    <xf numFmtId="0" fontId="0" fillId="0" borderId="11" xfId="0" applyFont="1" applyBorder="1" applyAlignment="1">
      <alignment horizontal="right" vertical="top"/>
    </xf>
    <xf numFmtId="0" fontId="0" fillId="0" borderId="13" xfId="0" applyFont="1" applyBorder="1" applyAlignment="1">
      <alignment horizontal="right" vertical="top"/>
    </xf>
    <xf numFmtId="0" fontId="0" fillId="0" borderId="14" xfId="0"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xf>
    <xf numFmtId="0" fontId="0" fillId="0" borderId="13" xfId="0" applyFont="1" applyBorder="1" applyAlignment="1">
      <alignment horizontal="center" vertical="center" wrapText="1"/>
    </xf>
    <xf numFmtId="0" fontId="0" fillId="0" borderId="10" xfId="0" applyFont="1" applyBorder="1" applyAlignment="1">
      <alignment horizontal="center" vertical="center"/>
    </xf>
    <xf numFmtId="0" fontId="0" fillId="34" borderId="11" xfId="0" applyFont="1" applyFill="1" applyBorder="1" applyAlignment="1">
      <alignment horizontal="right" vertical="top"/>
    </xf>
    <xf numFmtId="0" fontId="0" fillId="34" borderId="14" xfId="0" applyFont="1" applyFill="1" applyBorder="1" applyAlignment="1">
      <alignment horizontal="right" vertical="top"/>
    </xf>
    <xf numFmtId="0" fontId="0" fillId="34" borderId="11" xfId="0" applyFont="1" applyFill="1" applyBorder="1" applyAlignment="1">
      <alignment horizontal="center"/>
    </xf>
    <xf numFmtId="0" fontId="0" fillId="34" borderId="14" xfId="0" applyFont="1" applyFill="1" applyBorder="1" applyAlignment="1">
      <alignment horizontal="center"/>
    </xf>
    <xf numFmtId="0" fontId="0" fillId="0" borderId="17" xfId="0" applyFont="1" applyBorder="1" applyAlignment="1">
      <alignment horizontal="right" vertical="top"/>
    </xf>
    <xf numFmtId="0" fontId="65" fillId="0" borderId="18" xfId="0" applyFont="1" applyBorder="1" applyAlignment="1">
      <alignment horizontal="center"/>
    </xf>
    <xf numFmtId="0" fontId="53" fillId="0" borderId="0" xfId="0" applyFont="1" applyAlignment="1">
      <alignment horizontal="left" vertical="top" wrapText="1"/>
    </xf>
    <xf numFmtId="0" fontId="53" fillId="0" borderId="0" xfId="0" applyFont="1" applyAlignment="1">
      <alignment horizontal="left" vertical="top"/>
    </xf>
    <xf numFmtId="49" fontId="0" fillId="36" borderId="0" xfId="0" applyNumberFormat="1" applyFont="1" applyFill="1" applyAlignment="1">
      <alignment horizontal="center"/>
    </xf>
    <xf numFmtId="0" fontId="0" fillId="36" borderId="0" xfId="0" applyFont="1" applyFill="1" applyAlignment="1">
      <alignment horizontal="center"/>
    </xf>
    <xf numFmtId="0" fontId="0" fillId="0" borderId="11" xfId="0" applyBorder="1" applyAlignment="1">
      <alignment horizontal="right" vertical="top"/>
    </xf>
    <xf numFmtId="0" fontId="0" fillId="0" borderId="11" xfId="0" applyBorder="1" applyAlignment="1">
      <alignment horizontal="center" vertical="center"/>
    </xf>
    <xf numFmtId="0" fontId="66" fillId="0" borderId="0" xfId="0" applyFont="1" applyAlignment="1">
      <alignment horizontal="center"/>
    </xf>
    <xf numFmtId="0" fontId="30" fillId="37" borderId="19" xfId="0" applyFont="1" applyFill="1" applyBorder="1" applyAlignment="1">
      <alignment horizontal="left" vertical="top" wrapText="1"/>
    </xf>
    <xf numFmtId="0" fontId="30" fillId="37" borderId="12" xfId="0" applyFont="1" applyFill="1" applyBorder="1" applyAlignment="1">
      <alignment horizontal="left" vertical="top" wrapText="1"/>
    </xf>
    <xf numFmtId="0" fontId="30" fillId="38" borderId="19" xfId="0" applyFont="1" applyFill="1" applyBorder="1" applyAlignment="1">
      <alignment horizontal="left" vertical="top" wrapText="1"/>
    </xf>
    <xf numFmtId="0" fontId="30" fillId="38" borderId="12" xfId="0" applyFont="1" applyFill="1" applyBorder="1" applyAlignment="1">
      <alignment horizontal="left" vertical="top" wrapText="1"/>
    </xf>
    <xf numFmtId="0" fontId="30" fillId="38" borderId="20" xfId="0" applyFont="1" applyFill="1" applyBorder="1" applyAlignment="1">
      <alignment horizontal="left" vertical="top"/>
    </xf>
    <xf numFmtId="0" fontId="30" fillId="38" borderId="19" xfId="0" applyFont="1" applyFill="1" applyBorder="1" applyAlignment="1">
      <alignment horizontal="left" vertical="top"/>
    </xf>
    <xf numFmtId="0" fontId="30" fillId="38" borderId="12" xfId="0" applyFont="1" applyFill="1" applyBorder="1" applyAlignment="1">
      <alignment horizontal="lef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9" xfId="55"/>
    <cellStyle name="Normal 2" xfId="56"/>
    <cellStyle name="Normal 3" xfId="57"/>
    <cellStyle name="Normal 5"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B1"/>
    </sheetView>
  </sheetViews>
  <sheetFormatPr defaultColWidth="9.140625" defaultRowHeight="15"/>
  <cols>
    <col min="1" max="1" width="2.00390625" style="78" bestFit="1" customWidth="1"/>
    <col min="2" max="2" width="100.7109375" style="1" customWidth="1"/>
  </cols>
  <sheetData>
    <row r="1" spans="1:2" ht="19.5" customHeight="1">
      <c r="A1" s="117" t="s">
        <v>635</v>
      </c>
      <c r="B1" s="117"/>
    </row>
    <row r="2" spans="1:2" ht="15.75" customHeight="1">
      <c r="A2" s="71" t="s">
        <v>636</v>
      </c>
      <c r="B2" s="72" t="s">
        <v>637</v>
      </c>
    </row>
    <row r="3" spans="1:2" ht="15.75" customHeight="1">
      <c r="A3" s="71" t="s">
        <v>636</v>
      </c>
      <c r="B3" s="72" t="s">
        <v>638</v>
      </c>
    </row>
    <row r="4" spans="1:2" ht="15.75" customHeight="1">
      <c r="A4" s="71" t="s">
        <v>636</v>
      </c>
      <c r="B4" s="73" t="s">
        <v>639</v>
      </c>
    </row>
    <row r="5" spans="1:2" ht="48" customHeight="1">
      <c r="A5" s="71" t="s">
        <v>636</v>
      </c>
      <c r="B5" s="73" t="s">
        <v>640</v>
      </c>
    </row>
    <row r="6" spans="1:2" ht="15.75" customHeight="1">
      <c r="A6" s="71" t="s">
        <v>636</v>
      </c>
      <c r="B6" s="73" t="s">
        <v>641</v>
      </c>
    </row>
    <row r="7" spans="1:2" ht="48" customHeight="1">
      <c r="A7" s="71" t="s">
        <v>636</v>
      </c>
      <c r="B7" s="73" t="s">
        <v>642</v>
      </c>
    </row>
    <row r="8" spans="1:2" ht="31.5" customHeight="1">
      <c r="A8" s="71" t="s">
        <v>636</v>
      </c>
      <c r="B8" s="73" t="s">
        <v>643</v>
      </c>
    </row>
    <row r="9" spans="1:2" ht="15.75" customHeight="1">
      <c r="A9" s="71" t="s">
        <v>636</v>
      </c>
      <c r="B9" s="73" t="s">
        <v>644</v>
      </c>
    </row>
    <row r="10" spans="1:2" ht="15.75" customHeight="1">
      <c r="A10" s="71" t="s">
        <v>636</v>
      </c>
      <c r="B10" s="74" t="s">
        <v>645</v>
      </c>
    </row>
    <row r="11" spans="1:2" ht="15.75">
      <c r="A11" s="71" t="s">
        <v>636</v>
      </c>
      <c r="B11" s="75" t="s">
        <v>728</v>
      </c>
    </row>
    <row r="12" spans="1:3" ht="63" customHeight="1">
      <c r="A12" s="71"/>
      <c r="B12" s="76" t="s">
        <v>646</v>
      </c>
      <c r="C12" s="77"/>
    </row>
  </sheetData>
  <sheetProtection/>
  <mergeCells count="1">
    <mergeCell ref="A1:B1"/>
  </mergeCells>
  <printOptions/>
  <pageMargins left="0.25" right="0.25" top="0.75" bottom="0.75" header="0.3" footer="0.3"/>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F17"/>
  <sheetViews>
    <sheetView zoomScalePageLayoutView="0" workbookViewId="0" topLeftCell="A1">
      <selection activeCell="A1" sqref="A1:B1"/>
    </sheetView>
  </sheetViews>
  <sheetFormatPr defaultColWidth="9.140625" defaultRowHeight="15"/>
  <cols>
    <col min="1" max="1" width="21.57421875" style="0" bestFit="1" customWidth="1"/>
    <col min="2" max="2" width="45.7109375" style="0" customWidth="1"/>
  </cols>
  <sheetData>
    <row r="1" spans="1:2" ht="19.5">
      <c r="A1" s="118" t="s">
        <v>628</v>
      </c>
      <c r="B1" s="118"/>
    </row>
    <row r="3" spans="1:2" ht="30.75" customHeight="1">
      <c r="A3" s="121" t="s">
        <v>649</v>
      </c>
      <c r="B3" s="122"/>
    </row>
    <row r="4" spans="1:2" ht="15.75" customHeight="1">
      <c r="A4" s="80" t="s">
        <v>629</v>
      </c>
      <c r="B4" s="81"/>
    </row>
    <row r="5" spans="1:2" ht="15.75" customHeight="1">
      <c r="A5" s="80" t="s">
        <v>630</v>
      </c>
      <c r="B5" s="81"/>
    </row>
    <row r="6" spans="1:2" ht="15">
      <c r="A6" s="80" t="s">
        <v>631</v>
      </c>
      <c r="B6" s="81"/>
    </row>
    <row r="7" spans="1:2" ht="15">
      <c r="A7" s="80" t="s">
        <v>632</v>
      </c>
      <c r="B7" s="81"/>
    </row>
    <row r="8" spans="1:2" ht="15">
      <c r="A8" s="80" t="s">
        <v>633</v>
      </c>
      <c r="B8" s="81"/>
    </row>
    <row r="9" spans="1:2" ht="15">
      <c r="A9" s="80" t="s">
        <v>634</v>
      </c>
      <c r="B9" s="81"/>
    </row>
    <row r="11" spans="1:2" ht="15.75">
      <c r="A11" s="119" t="s">
        <v>647</v>
      </c>
      <c r="B11" s="119"/>
    </row>
    <row r="12" spans="1:2" ht="15">
      <c r="A12" s="120" t="s">
        <v>648</v>
      </c>
      <c r="B12" s="120"/>
    </row>
    <row r="13" spans="1:2" ht="51">
      <c r="A13" s="22" t="s">
        <v>131</v>
      </c>
      <c r="B13" s="79"/>
    </row>
    <row r="14" spans="1:2" ht="51">
      <c r="A14" s="22" t="s">
        <v>132</v>
      </c>
      <c r="B14" s="79"/>
    </row>
    <row r="15" spans="1:6" ht="15">
      <c r="A15" s="62"/>
      <c r="C15" s="4"/>
      <c r="D15" s="4"/>
      <c r="E15" s="4"/>
      <c r="F15" s="4"/>
    </row>
    <row r="16" spans="1:6" ht="15">
      <c r="A16" s="62"/>
      <c r="C16" s="4"/>
      <c r="D16" s="4"/>
      <c r="E16" s="4"/>
      <c r="F16" s="4"/>
    </row>
    <row r="17" spans="1:6" ht="15">
      <c r="A17" s="62"/>
      <c r="C17" s="4"/>
      <c r="D17" s="4"/>
      <c r="E17" s="4"/>
      <c r="F17" s="4"/>
    </row>
  </sheetData>
  <sheetProtection/>
  <mergeCells count="4">
    <mergeCell ref="A1:B1"/>
    <mergeCell ref="A11:B11"/>
    <mergeCell ref="A12:B12"/>
    <mergeCell ref="A3:B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649"/>
  <sheetViews>
    <sheetView zoomScaleSheetLayoutView="80" workbookViewId="0" topLeftCell="A64">
      <selection activeCell="A4" sqref="A4"/>
    </sheetView>
  </sheetViews>
  <sheetFormatPr defaultColWidth="9.140625" defaultRowHeight="15"/>
  <cols>
    <col min="1" max="1" width="7.28125" style="21" bestFit="1" customWidth="1"/>
    <col min="2" max="2" width="40.7109375" style="21" customWidth="1"/>
    <col min="3" max="3" width="25.7109375" style="21" customWidth="1"/>
    <col min="4" max="4" width="20.7109375" style="21" customWidth="1"/>
    <col min="5" max="5" width="20.8515625" style="35" customWidth="1"/>
    <col min="6" max="16384" width="9.140625" style="44" customWidth="1"/>
  </cols>
  <sheetData>
    <row r="1" spans="1:5" ht="19.5">
      <c r="A1" s="118" t="s">
        <v>650</v>
      </c>
      <c r="B1" s="118"/>
      <c r="C1" s="118"/>
      <c r="D1" s="118"/>
      <c r="E1" s="118"/>
    </row>
    <row r="3" spans="1:5" ht="78" customHeight="1">
      <c r="A3" s="121" t="s">
        <v>729</v>
      </c>
      <c r="B3" s="122"/>
      <c r="C3" s="122"/>
      <c r="D3" s="122"/>
      <c r="E3" s="122"/>
    </row>
    <row r="4" ht="15">
      <c r="A4" s="44"/>
    </row>
    <row r="5" ht="15">
      <c r="B5" s="21" t="s">
        <v>72</v>
      </c>
    </row>
    <row r="6" ht="15">
      <c r="B6" s="21" t="s">
        <v>73</v>
      </c>
    </row>
    <row r="7" ht="15">
      <c r="B7" s="21" t="s">
        <v>74</v>
      </c>
    </row>
    <row r="8" ht="15">
      <c r="B8" s="21" t="s">
        <v>75</v>
      </c>
    </row>
    <row r="9" ht="15">
      <c r="B9" s="21" t="s">
        <v>76</v>
      </c>
    </row>
    <row r="11" spans="1:5" ht="75.75" customHeight="1">
      <c r="A11" s="148" t="s">
        <v>465</v>
      </c>
      <c r="B11" s="148"/>
      <c r="C11" s="148"/>
      <c r="D11" s="148"/>
      <c r="E11" s="148"/>
    </row>
    <row r="12" ht="15">
      <c r="A12" s="2"/>
    </row>
    <row r="13" ht="15">
      <c r="B13" s="21" t="s">
        <v>77</v>
      </c>
    </row>
    <row r="14" ht="15">
      <c r="B14" s="21" t="s">
        <v>78</v>
      </c>
    </row>
    <row r="15" ht="15">
      <c r="B15" s="21" t="s">
        <v>79</v>
      </c>
    </row>
    <row r="16" ht="15">
      <c r="B16" s="21" t="s">
        <v>80</v>
      </c>
    </row>
    <row r="17" ht="15">
      <c r="B17" s="21" t="s">
        <v>81</v>
      </c>
    </row>
    <row r="18" ht="15">
      <c r="B18" s="21" t="s">
        <v>82</v>
      </c>
    </row>
    <row r="19" ht="15">
      <c r="B19" s="21" t="s">
        <v>83</v>
      </c>
    </row>
    <row r="20" ht="15">
      <c r="B20" s="21" t="s">
        <v>84</v>
      </c>
    </row>
    <row r="22" spans="1:5" ht="51" customHeight="1">
      <c r="A22" s="122" t="s">
        <v>466</v>
      </c>
      <c r="B22" s="122"/>
      <c r="C22" s="122"/>
      <c r="D22" s="122"/>
      <c r="E22" s="122"/>
    </row>
    <row r="24" spans="1:5" ht="36" customHeight="1">
      <c r="A24" s="122" t="s">
        <v>471</v>
      </c>
      <c r="B24" s="122"/>
      <c r="C24" s="122"/>
      <c r="D24" s="122"/>
      <c r="E24" s="122"/>
    </row>
    <row r="25" ht="15">
      <c r="A25" s="3"/>
    </row>
    <row r="27" spans="1:5" ht="15">
      <c r="A27" s="147" t="s">
        <v>467</v>
      </c>
      <c r="B27" s="147"/>
      <c r="C27" s="147"/>
      <c r="D27" s="147"/>
      <c r="E27" s="147"/>
    </row>
    <row r="28" spans="1:5" s="83" customFormat="1" ht="15">
      <c r="A28" s="5" t="s">
        <v>0</v>
      </c>
      <c r="B28" s="5" t="s">
        <v>1</v>
      </c>
      <c r="C28" s="5" t="s">
        <v>2</v>
      </c>
      <c r="D28" s="5" t="s">
        <v>3</v>
      </c>
      <c r="E28" s="5" t="s">
        <v>4</v>
      </c>
    </row>
    <row r="29" spans="1:5" ht="15">
      <c r="A29" s="123" t="s">
        <v>14</v>
      </c>
      <c r="B29" s="124" t="s">
        <v>15</v>
      </c>
      <c r="C29" s="39" t="s">
        <v>11</v>
      </c>
      <c r="D29" s="45" t="s">
        <v>100</v>
      </c>
      <c r="E29" s="16" t="s">
        <v>85</v>
      </c>
    </row>
    <row r="30" spans="1:5" ht="15">
      <c r="A30" s="123"/>
      <c r="B30" s="126"/>
      <c r="C30" s="39" t="s">
        <v>12</v>
      </c>
      <c r="D30" s="45" t="s">
        <v>101</v>
      </c>
      <c r="E30" s="16">
        <v>340102</v>
      </c>
    </row>
    <row r="31" spans="1:5" ht="15">
      <c r="A31" s="123"/>
      <c r="B31" s="125"/>
      <c r="C31" s="39" t="s">
        <v>13</v>
      </c>
      <c r="D31" s="45" t="s">
        <v>102</v>
      </c>
      <c r="E31" s="16">
        <v>31108</v>
      </c>
    </row>
    <row r="32" spans="1:5" ht="15">
      <c r="A32" s="85"/>
      <c r="B32" s="12"/>
      <c r="C32" s="46"/>
      <c r="D32" s="47"/>
      <c r="E32" s="17"/>
    </row>
    <row r="33" spans="1:5" ht="15">
      <c r="A33" s="86" t="s">
        <v>136</v>
      </c>
      <c r="B33" s="48" t="s">
        <v>137</v>
      </c>
      <c r="C33" s="49" t="s">
        <v>138</v>
      </c>
      <c r="D33" s="50" t="s">
        <v>139</v>
      </c>
      <c r="E33" s="51" t="s">
        <v>140</v>
      </c>
    </row>
    <row r="34" spans="1:5" ht="15">
      <c r="A34" s="85"/>
      <c r="B34" s="52"/>
      <c r="C34" s="46"/>
      <c r="D34" s="47"/>
      <c r="E34" s="17"/>
    </row>
    <row r="35" spans="1:5" ht="15">
      <c r="A35" s="123" t="s">
        <v>19</v>
      </c>
      <c r="B35" s="124" t="s">
        <v>20</v>
      </c>
      <c r="C35" s="39" t="s">
        <v>12</v>
      </c>
      <c r="D35" s="45" t="s">
        <v>97</v>
      </c>
      <c r="E35" s="16">
        <v>1974</v>
      </c>
    </row>
    <row r="36" spans="1:5" ht="15">
      <c r="A36" s="123"/>
      <c r="B36" s="126"/>
      <c r="C36" s="39" t="s">
        <v>16</v>
      </c>
      <c r="D36" s="45" t="s">
        <v>97</v>
      </c>
      <c r="E36" s="16" t="s">
        <v>86</v>
      </c>
    </row>
    <row r="37" spans="1:5" ht="15">
      <c r="A37" s="123"/>
      <c r="B37" s="126"/>
      <c r="C37" s="39" t="s">
        <v>17</v>
      </c>
      <c r="D37" s="45" t="s">
        <v>99</v>
      </c>
      <c r="E37" s="16">
        <v>62040</v>
      </c>
    </row>
    <row r="38" spans="1:5" ht="15">
      <c r="A38" s="123"/>
      <c r="B38" s="126"/>
      <c r="C38" s="39" t="s">
        <v>17</v>
      </c>
      <c r="D38" s="45" t="s">
        <v>97</v>
      </c>
      <c r="E38" s="16">
        <v>22542</v>
      </c>
    </row>
    <row r="39" spans="1:5" ht="15">
      <c r="A39" s="123"/>
      <c r="B39" s="126"/>
      <c r="C39" s="39" t="s">
        <v>147</v>
      </c>
      <c r="D39" s="45" t="s">
        <v>97</v>
      </c>
      <c r="E39" s="16">
        <v>23040</v>
      </c>
    </row>
    <row r="40" spans="1:5" ht="15">
      <c r="A40" s="123"/>
      <c r="B40" s="125"/>
      <c r="C40" s="39" t="s">
        <v>18</v>
      </c>
      <c r="D40" s="45" t="s">
        <v>97</v>
      </c>
      <c r="E40" s="16" t="s">
        <v>87</v>
      </c>
    </row>
    <row r="41" spans="1:5" ht="15">
      <c r="A41" s="87"/>
      <c r="B41" s="52"/>
      <c r="C41" s="46"/>
      <c r="D41" s="47"/>
      <c r="E41" s="17"/>
    </row>
    <row r="42" spans="1:5" ht="15">
      <c r="A42" s="127" t="s">
        <v>23</v>
      </c>
      <c r="B42" s="124" t="s">
        <v>24</v>
      </c>
      <c r="C42" s="53" t="s">
        <v>21</v>
      </c>
      <c r="D42" s="45" t="s">
        <v>97</v>
      </c>
      <c r="E42" s="16">
        <v>17100</v>
      </c>
    </row>
    <row r="43" spans="1:5" ht="15">
      <c r="A43" s="146"/>
      <c r="B43" s="126"/>
      <c r="C43" s="53" t="s">
        <v>22</v>
      </c>
      <c r="D43" s="45" t="s">
        <v>97</v>
      </c>
      <c r="E43" s="16"/>
    </row>
    <row r="44" spans="1:5" ht="15">
      <c r="A44" s="146"/>
      <c r="B44" s="126"/>
      <c r="C44" s="53" t="s">
        <v>16</v>
      </c>
      <c r="D44" s="45" t="s">
        <v>97</v>
      </c>
      <c r="E44" s="16" t="s">
        <v>88</v>
      </c>
    </row>
    <row r="45" spans="1:5" ht="15">
      <c r="A45" s="128"/>
      <c r="B45" s="125"/>
      <c r="C45" s="53" t="s">
        <v>12</v>
      </c>
      <c r="D45" s="45" t="s">
        <v>97</v>
      </c>
      <c r="E45" s="16">
        <v>401</v>
      </c>
    </row>
    <row r="46" spans="1:5" ht="15">
      <c r="A46" s="88"/>
      <c r="B46" s="54"/>
      <c r="C46" s="46"/>
      <c r="D46" s="47"/>
      <c r="E46" s="17"/>
    </row>
    <row r="47" spans="1:5" ht="15">
      <c r="A47" s="127" t="s">
        <v>26</v>
      </c>
      <c r="B47" s="129" t="s">
        <v>27</v>
      </c>
      <c r="C47" s="53" t="s">
        <v>25</v>
      </c>
      <c r="D47" s="45" t="s">
        <v>98</v>
      </c>
      <c r="E47" s="16">
        <v>62800</v>
      </c>
    </row>
    <row r="48" spans="1:5" ht="15">
      <c r="A48" s="128"/>
      <c r="B48" s="130"/>
      <c r="C48" s="53" t="s">
        <v>118</v>
      </c>
      <c r="D48" s="45" t="s">
        <v>98</v>
      </c>
      <c r="E48" s="16">
        <v>629790</v>
      </c>
    </row>
    <row r="49" spans="1:5" ht="15">
      <c r="A49" s="89"/>
      <c r="B49" s="55"/>
      <c r="C49" s="46"/>
      <c r="D49" s="47"/>
      <c r="E49" s="17"/>
    </row>
    <row r="50" spans="1:5" ht="15">
      <c r="A50" s="131" t="s">
        <v>28</v>
      </c>
      <c r="B50" s="134" t="s">
        <v>29</v>
      </c>
      <c r="C50" s="39" t="s">
        <v>12</v>
      </c>
      <c r="D50" s="45" t="s">
        <v>97</v>
      </c>
      <c r="E50" s="16">
        <v>410</v>
      </c>
    </row>
    <row r="51" spans="1:5" ht="15">
      <c r="A51" s="132"/>
      <c r="B51" s="135"/>
      <c r="C51" s="39" t="s">
        <v>18</v>
      </c>
      <c r="D51" s="56" t="s">
        <v>97</v>
      </c>
      <c r="E51" s="16">
        <v>166</v>
      </c>
    </row>
    <row r="52" spans="1:5" ht="15">
      <c r="A52" s="132"/>
      <c r="B52" s="135"/>
      <c r="C52" s="39" t="s">
        <v>147</v>
      </c>
      <c r="D52" s="56" t="s">
        <v>97</v>
      </c>
      <c r="E52" s="16">
        <v>10040</v>
      </c>
    </row>
    <row r="53" spans="1:5" ht="15">
      <c r="A53" s="133"/>
      <c r="B53" s="136"/>
      <c r="C53" s="39" t="s">
        <v>115</v>
      </c>
      <c r="D53" s="56" t="s">
        <v>97</v>
      </c>
      <c r="E53" s="16" t="s">
        <v>116</v>
      </c>
    </row>
    <row r="54" spans="1:5" ht="15">
      <c r="A54" s="85"/>
      <c r="B54" s="12"/>
      <c r="C54" s="46"/>
      <c r="D54" s="47"/>
      <c r="E54" s="17"/>
    </row>
    <row r="55" spans="1:5" ht="15">
      <c r="A55" s="90" t="s">
        <v>30</v>
      </c>
      <c r="B55" s="57" t="s">
        <v>141</v>
      </c>
      <c r="C55" s="39" t="s">
        <v>25</v>
      </c>
      <c r="D55" s="50" t="s">
        <v>139</v>
      </c>
      <c r="E55" s="16" t="s">
        <v>142</v>
      </c>
    </row>
    <row r="56" spans="1:5" ht="15">
      <c r="A56" s="85"/>
      <c r="B56" s="12"/>
      <c r="C56" s="46"/>
      <c r="D56" s="47"/>
      <c r="E56" s="17"/>
    </row>
    <row r="57" spans="1:5" ht="15">
      <c r="A57" s="123" t="s">
        <v>33</v>
      </c>
      <c r="B57" s="141" t="s">
        <v>34</v>
      </c>
      <c r="C57" s="39" t="s">
        <v>31</v>
      </c>
      <c r="D57" s="56" t="s">
        <v>103</v>
      </c>
      <c r="E57" s="16" t="s">
        <v>89</v>
      </c>
    </row>
    <row r="58" spans="1:5" ht="15">
      <c r="A58" s="123"/>
      <c r="B58" s="141"/>
      <c r="C58" s="39" t="s">
        <v>32</v>
      </c>
      <c r="D58" s="56" t="s">
        <v>103</v>
      </c>
      <c r="E58" s="16" t="s">
        <v>90</v>
      </c>
    </row>
    <row r="59" spans="1:5" ht="15">
      <c r="A59" s="85"/>
      <c r="B59" s="58"/>
      <c r="C59" s="46"/>
      <c r="D59" s="47"/>
      <c r="E59" s="17"/>
    </row>
    <row r="60" spans="1:5" ht="30">
      <c r="A60" s="90" t="s">
        <v>36</v>
      </c>
      <c r="B60" s="59" t="s">
        <v>37</v>
      </c>
      <c r="C60" s="39" t="s">
        <v>35</v>
      </c>
      <c r="D60" s="56" t="s">
        <v>104</v>
      </c>
      <c r="E60" s="16">
        <v>1839</v>
      </c>
    </row>
    <row r="61" spans="1:5" ht="15">
      <c r="A61" s="85"/>
      <c r="B61" s="60"/>
      <c r="C61" s="46"/>
      <c r="D61" s="47"/>
      <c r="E61" s="17"/>
    </row>
    <row r="62" spans="1:5" ht="15">
      <c r="A62" s="131" t="s">
        <v>123</v>
      </c>
      <c r="B62" s="137" t="s">
        <v>124</v>
      </c>
      <c r="C62" s="39" t="s">
        <v>125</v>
      </c>
      <c r="D62" s="56" t="s">
        <v>102</v>
      </c>
      <c r="E62" s="16">
        <v>42065</v>
      </c>
    </row>
    <row r="63" spans="1:5" ht="15">
      <c r="A63" s="133"/>
      <c r="B63" s="138"/>
      <c r="C63" s="39" t="s">
        <v>129</v>
      </c>
      <c r="D63" s="56" t="s">
        <v>102</v>
      </c>
      <c r="E63" s="16">
        <v>10049</v>
      </c>
    </row>
    <row r="64" spans="1:5" ht="15">
      <c r="A64" s="85"/>
      <c r="B64" s="60"/>
      <c r="C64" s="46"/>
      <c r="D64" s="47"/>
      <c r="E64" s="17"/>
    </row>
    <row r="65" spans="1:5" ht="15">
      <c r="A65" s="90" t="s">
        <v>38</v>
      </c>
      <c r="B65" s="45" t="s">
        <v>39</v>
      </c>
      <c r="C65" s="39" t="s">
        <v>25</v>
      </c>
      <c r="D65" s="56" t="s">
        <v>105</v>
      </c>
      <c r="E65" s="16" t="s">
        <v>91</v>
      </c>
    </row>
    <row r="66" spans="1:5" ht="15">
      <c r="A66" s="85"/>
      <c r="B66" s="12"/>
      <c r="C66" s="46"/>
      <c r="D66" s="47"/>
      <c r="E66" s="17"/>
    </row>
    <row r="67" spans="1:5" ht="15">
      <c r="A67" s="131" t="s">
        <v>40</v>
      </c>
      <c r="B67" s="124" t="s">
        <v>41</v>
      </c>
      <c r="C67" s="39" t="s">
        <v>22</v>
      </c>
      <c r="D67" s="45" t="s">
        <v>97</v>
      </c>
      <c r="E67" s="16">
        <v>13229</v>
      </c>
    </row>
    <row r="68" spans="1:5" ht="15">
      <c r="A68" s="133"/>
      <c r="B68" s="125"/>
      <c r="C68" s="94" t="s">
        <v>53</v>
      </c>
      <c r="D68" s="95" t="s">
        <v>97</v>
      </c>
      <c r="E68" s="96">
        <v>80196</v>
      </c>
    </row>
    <row r="69" spans="1:5" ht="15">
      <c r="A69" s="85"/>
      <c r="B69" s="12"/>
      <c r="C69" s="46"/>
      <c r="D69" s="47"/>
      <c r="E69" s="17"/>
    </row>
    <row r="70" spans="1:5" ht="15">
      <c r="A70" s="131" t="s">
        <v>48</v>
      </c>
      <c r="B70" s="124" t="s">
        <v>49</v>
      </c>
      <c r="C70" s="39" t="s">
        <v>42</v>
      </c>
      <c r="D70" s="45" t="s">
        <v>97</v>
      </c>
      <c r="E70" s="16" t="s">
        <v>92</v>
      </c>
    </row>
    <row r="71" spans="1:5" ht="15">
      <c r="A71" s="132"/>
      <c r="B71" s="126"/>
      <c r="C71" s="39" t="s">
        <v>43</v>
      </c>
      <c r="D71" s="45" t="s">
        <v>97</v>
      </c>
      <c r="E71" s="16" t="s">
        <v>93</v>
      </c>
    </row>
    <row r="72" spans="1:5" ht="15">
      <c r="A72" s="132"/>
      <c r="B72" s="126"/>
      <c r="C72" s="39" t="s">
        <v>44</v>
      </c>
      <c r="D72" s="45" t="s">
        <v>97</v>
      </c>
      <c r="E72" s="16" t="s">
        <v>94</v>
      </c>
    </row>
    <row r="73" spans="1:5" ht="15">
      <c r="A73" s="132"/>
      <c r="B73" s="126"/>
      <c r="C73" s="39" t="s">
        <v>45</v>
      </c>
      <c r="D73" s="45" t="s">
        <v>97</v>
      </c>
      <c r="E73" s="16">
        <v>22117</v>
      </c>
    </row>
    <row r="74" spans="1:5" ht="15">
      <c r="A74" s="132"/>
      <c r="B74" s="126"/>
      <c r="C74" s="39" t="s">
        <v>46</v>
      </c>
      <c r="D74" s="45" t="s">
        <v>97</v>
      </c>
      <c r="E74" s="16" t="s">
        <v>95</v>
      </c>
    </row>
    <row r="75" spans="1:5" ht="15">
      <c r="A75" s="132"/>
      <c r="B75" s="126"/>
      <c r="C75" s="39" t="s">
        <v>47</v>
      </c>
      <c r="D75" s="45" t="s">
        <v>97</v>
      </c>
      <c r="E75" s="16">
        <v>96162019</v>
      </c>
    </row>
    <row r="76" spans="1:5" ht="15">
      <c r="A76" s="133"/>
      <c r="B76" s="125"/>
      <c r="C76" s="39" t="s">
        <v>159</v>
      </c>
      <c r="D76" s="45" t="s">
        <v>101</v>
      </c>
      <c r="E76" s="16"/>
    </row>
    <row r="77" spans="1:5" ht="15">
      <c r="A77" s="85"/>
      <c r="B77" s="61"/>
      <c r="C77" s="46"/>
      <c r="D77" s="47"/>
      <c r="E77" s="17"/>
    </row>
    <row r="78" spans="1:5" ht="30">
      <c r="A78" s="90" t="s">
        <v>50</v>
      </c>
      <c r="B78" s="45" t="s">
        <v>51</v>
      </c>
      <c r="C78" s="39" t="s">
        <v>35</v>
      </c>
      <c r="D78" s="45" t="s">
        <v>98</v>
      </c>
      <c r="E78" s="16">
        <v>1210</v>
      </c>
    </row>
    <row r="79" spans="1:5" ht="15">
      <c r="A79" s="85"/>
      <c r="B79" s="12"/>
      <c r="C79" s="46"/>
      <c r="D79" s="47"/>
      <c r="E79" s="17"/>
    </row>
    <row r="80" spans="1:5" ht="15">
      <c r="A80" s="142" t="s">
        <v>143</v>
      </c>
      <c r="B80" s="144" t="s">
        <v>126</v>
      </c>
      <c r="C80" s="49" t="s">
        <v>127</v>
      </c>
      <c r="D80" s="56" t="s">
        <v>128</v>
      </c>
      <c r="E80" s="36">
        <v>83130</v>
      </c>
    </row>
    <row r="81" spans="1:5" ht="15">
      <c r="A81" s="143"/>
      <c r="B81" s="145"/>
      <c r="C81" s="49" t="s">
        <v>130</v>
      </c>
      <c r="D81" s="56" t="s">
        <v>128</v>
      </c>
      <c r="E81" s="84" t="s">
        <v>659</v>
      </c>
    </row>
    <row r="82" spans="1:5" ht="15">
      <c r="A82" s="85"/>
      <c r="B82" s="12"/>
      <c r="C82" s="46"/>
      <c r="D82" s="47"/>
      <c r="E82" s="17"/>
    </row>
    <row r="83" spans="1:5" ht="15">
      <c r="A83" s="123" t="s">
        <v>144</v>
      </c>
      <c r="B83" s="139" t="s">
        <v>54</v>
      </c>
      <c r="C83" s="39" t="s">
        <v>52</v>
      </c>
      <c r="D83" s="45" t="s">
        <v>99</v>
      </c>
      <c r="E83" s="16" t="s">
        <v>96</v>
      </c>
    </row>
    <row r="84" spans="1:5" ht="15">
      <c r="A84" s="123"/>
      <c r="B84" s="139"/>
      <c r="C84" s="39" t="s">
        <v>22</v>
      </c>
      <c r="D84" s="45" t="s">
        <v>99</v>
      </c>
      <c r="E84" s="16">
        <v>47183</v>
      </c>
    </row>
    <row r="85" spans="1:5" ht="15">
      <c r="A85" s="123"/>
      <c r="B85" s="139"/>
      <c r="C85" s="39" t="s">
        <v>53</v>
      </c>
      <c r="D85" s="56" t="s">
        <v>99</v>
      </c>
      <c r="E85" s="16">
        <v>65009</v>
      </c>
    </row>
    <row r="86" spans="1:5" ht="15">
      <c r="A86" s="85"/>
      <c r="B86" s="12"/>
      <c r="C86" s="46"/>
      <c r="D86" s="47"/>
      <c r="E86" s="17"/>
    </row>
    <row r="87" spans="1:5" ht="15">
      <c r="A87" s="131" t="s">
        <v>145</v>
      </c>
      <c r="B87" s="124" t="s">
        <v>59</v>
      </c>
      <c r="C87" s="39" t="s">
        <v>55</v>
      </c>
      <c r="D87" s="45" t="s">
        <v>106</v>
      </c>
      <c r="E87" s="16">
        <v>8569</v>
      </c>
    </row>
    <row r="88" spans="1:5" ht="15">
      <c r="A88" s="132"/>
      <c r="B88" s="126"/>
      <c r="C88" s="39" t="s">
        <v>53</v>
      </c>
      <c r="D88" s="45" t="s">
        <v>106</v>
      </c>
      <c r="E88" s="16">
        <v>65172</v>
      </c>
    </row>
    <row r="89" spans="1:5" ht="15">
      <c r="A89" s="132"/>
      <c r="B89" s="126"/>
      <c r="C89" s="39" t="s">
        <v>53</v>
      </c>
      <c r="D89" s="45" t="s">
        <v>106</v>
      </c>
      <c r="E89" s="16">
        <v>1032465</v>
      </c>
    </row>
    <row r="90" spans="1:5" ht="15">
      <c r="A90" s="132"/>
      <c r="B90" s="126"/>
      <c r="C90" s="39" t="s">
        <v>56</v>
      </c>
      <c r="D90" s="45" t="s">
        <v>101</v>
      </c>
      <c r="E90" s="16">
        <v>2568</v>
      </c>
    </row>
    <row r="91" spans="1:5" ht="15">
      <c r="A91" s="132"/>
      <c r="B91" s="126"/>
      <c r="C91" s="39" t="s">
        <v>57</v>
      </c>
      <c r="D91" s="45" t="s">
        <v>107</v>
      </c>
      <c r="E91" s="16">
        <v>82530</v>
      </c>
    </row>
    <row r="92" spans="1:5" ht="15">
      <c r="A92" s="132"/>
      <c r="B92" s="126"/>
      <c r="C92" s="39" t="s">
        <v>57</v>
      </c>
      <c r="D92" s="45" t="s">
        <v>108</v>
      </c>
      <c r="E92" s="16">
        <v>81508</v>
      </c>
    </row>
    <row r="93" spans="1:5" ht="15">
      <c r="A93" s="133"/>
      <c r="B93" s="125"/>
      <c r="C93" s="39" t="s">
        <v>22</v>
      </c>
      <c r="D93" s="45" t="s">
        <v>99</v>
      </c>
      <c r="E93" s="16">
        <v>98262</v>
      </c>
    </row>
    <row r="94" spans="1:5" ht="15">
      <c r="A94" s="85"/>
      <c r="B94" s="12"/>
      <c r="C94" s="46"/>
      <c r="D94" s="47"/>
      <c r="E94" s="17"/>
    </row>
    <row r="95" spans="1:5" ht="15">
      <c r="A95" s="131" t="s">
        <v>58</v>
      </c>
      <c r="B95" s="137" t="s">
        <v>64</v>
      </c>
      <c r="C95" s="39" t="s">
        <v>60</v>
      </c>
      <c r="D95" s="45" t="s">
        <v>109</v>
      </c>
      <c r="E95" s="16">
        <v>88801</v>
      </c>
    </row>
    <row r="96" spans="1:5" ht="15">
      <c r="A96" s="132"/>
      <c r="B96" s="140"/>
      <c r="C96" s="39" t="s">
        <v>52</v>
      </c>
      <c r="D96" s="45" t="s">
        <v>110</v>
      </c>
      <c r="E96" s="16">
        <v>89266</v>
      </c>
    </row>
    <row r="97" spans="1:5" ht="15">
      <c r="A97" s="132"/>
      <c r="B97" s="140"/>
      <c r="C97" s="39" t="s">
        <v>61</v>
      </c>
      <c r="D97" s="45" t="s">
        <v>111</v>
      </c>
      <c r="E97" s="16">
        <v>55131</v>
      </c>
    </row>
    <row r="98" spans="1:5" ht="15">
      <c r="A98" s="132"/>
      <c r="B98" s="140"/>
      <c r="C98" s="39" t="s">
        <v>62</v>
      </c>
      <c r="D98" s="45" t="s">
        <v>112</v>
      </c>
      <c r="E98" s="16">
        <v>7029100</v>
      </c>
    </row>
    <row r="99" spans="1:5" ht="15">
      <c r="A99" s="132"/>
      <c r="B99" s="140"/>
      <c r="C99" s="39" t="s">
        <v>53</v>
      </c>
      <c r="D99" s="45" t="s">
        <v>113</v>
      </c>
      <c r="E99" s="16">
        <v>70019</v>
      </c>
    </row>
    <row r="100" spans="1:5" ht="15">
      <c r="A100" s="133"/>
      <c r="B100" s="138"/>
      <c r="C100" s="39" t="s">
        <v>22</v>
      </c>
      <c r="D100" s="45" t="s">
        <v>146</v>
      </c>
      <c r="E100" s="16">
        <v>97407</v>
      </c>
    </row>
    <row r="101" spans="1:5" ht="15">
      <c r="A101" s="85"/>
      <c r="B101" s="12"/>
      <c r="C101" s="46"/>
      <c r="D101" s="47"/>
      <c r="E101" s="17"/>
    </row>
    <row r="102" spans="1:5" ht="15">
      <c r="A102" s="123" t="s">
        <v>63</v>
      </c>
      <c r="B102" s="124" t="s">
        <v>67</v>
      </c>
      <c r="C102" s="39" t="s">
        <v>22</v>
      </c>
      <c r="D102" s="45" t="s">
        <v>97</v>
      </c>
      <c r="E102" s="16">
        <v>29190</v>
      </c>
    </row>
    <row r="103" spans="1:5" ht="15">
      <c r="A103" s="123"/>
      <c r="B103" s="126"/>
      <c r="C103" s="39" t="s">
        <v>65</v>
      </c>
      <c r="D103" s="45" t="s">
        <v>97</v>
      </c>
      <c r="E103" s="16">
        <v>1784545</v>
      </c>
    </row>
    <row r="104" spans="1:5" ht="15">
      <c r="A104" s="123"/>
      <c r="B104" s="125"/>
      <c r="C104" s="39" t="s">
        <v>53</v>
      </c>
      <c r="D104" s="45" t="s">
        <v>97</v>
      </c>
      <c r="E104" s="16">
        <v>50103</v>
      </c>
    </row>
    <row r="105" spans="1:5" ht="15">
      <c r="A105" s="85"/>
      <c r="B105" s="12"/>
      <c r="C105" s="46"/>
      <c r="D105" s="47"/>
      <c r="E105" s="17"/>
    </row>
    <row r="106" spans="1:5" ht="15">
      <c r="A106" s="123" t="s">
        <v>66</v>
      </c>
      <c r="B106" s="124" t="s">
        <v>71</v>
      </c>
      <c r="C106" s="39" t="s">
        <v>69</v>
      </c>
      <c r="D106" s="45" t="s">
        <v>98</v>
      </c>
      <c r="E106" s="16">
        <v>6005</v>
      </c>
    </row>
    <row r="107" spans="1:5" ht="15">
      <c r="A107" s="123"/>
      <c r="B107" s="125"/>
      <c r="C107" s="39" t="s">
        <v>70</v>
      </c>
      <c r="D107" s="45" t="s">
        <v>98</v>
      </c>
      <c r="E107" s="16">
        <v>2007</v>
      </c>
    </row>
    <row r="108" spans="1:5" ht="15">
      <c r="A108" s="91"/>
      <c r="B108" s="6"/>
      <c r="C108" s="7"/>
      <c r="D108" s="8"/>
      <c r="E108" s="9"/>
    </row>
    <row r="109" spans="1:5" ht="15">
      <c r="A109" s="123" t="s">
        <v>68</v>
      </c>
      <c r="B109" s="124" t="s">
        <v>120</v>
      </c>
      <c r="C109" s="53" t="s">
        <v>119</v>
      </c>
      <c r="D109" s="93" t="s">
        <v>658</v>
      </c>
      <c r="E109" s="16">
        <v>4401</v>
      </c>
    </row>
    <row r="110" spans="1:5" ht="30">
      <c r="A110" s="123"/>
      <c r="B110" s="125"/>
      <c r="C110" s="94" t="s">
        <v>655</v>
      </c>
      <c r="D110" s="97" t="s">
        <v>656</v>
      </c>
      <c r="E110" s="98" t="s">
        <v>657</v>
      </c>
    </row>
    <row r="111" spans="1:3" ht="15">
      <c r="A111" s="92"/>
      <c r="C111" s="41"/>
    </row>
    <row r="112" spans="1:3" ht="15">
      <c r="A112" s="92"/>
      <c r="C112" s="41"/>
    </row>
    <row r="113" spans="1:3" ht="15">
      <c r="A113" s="92"/>
      <c r="C113" s="41"/>
    </row>
    <row r="114" spans="1:3" ht="15">
      <c r="A114" s="92"/>
      <c r="C114" s="41"/>
    </row>
    <row r="115" spans="1:3" ht="15">
      <c r="A115" s="92"/>
      <c r="C115" s="41"/>
    </row>
    <row r="116" spans="1:3" ht="15">
      <c r="A116" s="92"/>
      <c r="C116" s="41"/>
    </row>
    <row r="117" spans="1:3" ht="15">
      <c r="A117" s="92"/>
      <c r="C117" s="41"/>
    </row>
    <row r="118" spans="1:3" ht="15">
      <c r="A118" s="92"/>
      <c r="C118" s="41"/>
    </row>
    <row r="119" spans="1:3" ht="15">
      <c r="A119" s="92"/>
      <c r="C119" s="41"/>
    </row>
    <row r="120" spans="1:3" ht="15">
      <c r="A120" s="92"/>
      <c r="C120" s="41"/>
    </row>
    <row r="121" spans="1:3" ht="15">
      <c r="A121" s="92"/>
      <c r="C121" s="41"/>
    </row>
    <row r="122" spans="1:3" ht="15">
      <c r="A122" s="92"/>
      <c r="C122" s="41"/>
    </row>
    <row r="123" spans="1:3" ht="15">
      <c r="A123" s="92"/>
      <c r="C123" s="41"/>
    </row>
    <row r="124" spans="1:3" ht="15">
      <c r="A124" s="92"/>
      <c r="C124" s="41"/>
    </row>
    <row r="125" spans="1:3" ht="15">
      <c r="A125" s="92"/>
      <c r="C125" s="41"/>
    </row>
    <row r="126" spans="1:3" ht="15">
      <c r="A126" s="92"/>
      <c r="C126" s="41"/>
    </row>
    <row r="127" spans="1:3" ht="15">
      <c r="A127" s="92"/>
      <c r="C127" s="41"/>
    </row>
    <row r="128" spans="1:3" ht="15">
      <c r="A128" s="92"/>
      <c r="C128" s="41"/>
    </row>
    <row r="129" spans="1:3" ht="15">
      <c r="A129" s="92"/>
      <c r="C129" s="41"/>
    </row>
    <row r="130" spans="1:3" ht="15">
      <c r="A130" s="92"/>
      <c r="C130" s="41"/>
    </row>
    <row r="131" spans="1:3" ht="15">
      <c r="A131" s="92"/>
      <c r="C131" s="41"/>
    </row>
    <row r="132" spans="1:3" ht="15">
      <c r="A132" s="92"/>
      <c r="C132" s="41"/>
    </row>
    <row r="133" spans="1:3" ht="15">
      <c r="A133" s="92"/>
      <c r="C133" s="41"/>
    </row>
    <row r="134" spans="1:3" ht="15">
      <c r="A134" s="92"/>
      <c r="C134" s="41"/>
    </row>
    <row r="135" spans="1:3" ht="15">
      <c r="A135" s="92"/>
      <c r="C135" s="41"/>
    </row>
    <row r="136" spans="1:3" ht="15">
      <c r="A136" s="92"/>
      <c r="C136" s="41"/>
    </row>
    <row r="137" spans="1:3" ht="15">
      <c r="A137" s="92"/>
      <c r="C137" s="41"/>
    </row>
    <row r="138" spans="1:3" ht="15">
      <c r="A138" s="92"/>
      <c r="C138" s="41"/>
    </row>
    <row r="139" spans="1:3" ht="15">
      <c r="A139" s="92"/>
      <c r="C139" s="41"/>
    </row>
    <row r="140" spans="1:3" ht="15">
      <c r="A140" s="92"/>
      <c r="C140" s="41"/>
    </row>
    <row r="141" spans="1:3" ht="15">
      <c r="A141" s="92"/>
      <c r="C141" s="41"/>
    </row>
    <row r="142" spans="1:3" ht="15">
      <c r="A142" s="92"/>
      <c r="C142" s="41"/>
    </row>
    <row r="143" spans="1:3" ht="15">
      <c r="A143" s="92"/>
      <c r="C143" s="41"/>
    </row>
    <row r="144" spans="1:3" ht="15">
      <c r="A144" s="92"/>
      <c r="C144" s="41"/>
    </row>
    <row r="145" spans="1:3" ht="15">
      <c r="A145" s="92"/>
      <c r="C145" s="41"/>
    </row>
    <row r="146" spans="1:3" ht="15">
      <c r="A146" s="92"/>
      <c r="C146" s="41"/>
    </row>
    <row r="147" spans="1:3" ht="15">
      <c r="A147" s="92"/>
      <c r="C147" s="41"/>
    </row>
    <row r="148" spans="1:3" ht="15">
      <c r="A148" s="92"/>
      <c r="C148" s="41"/>
    </row>
    <row r="149" spans="1:3" ht="15">
      <c r="A149" s="92"/>
      <c r="C149" s="41"/>
    </row>
    <row r="150" spans="1:3" ht="15">
      <c r="A150" s="92"/>
      <c r="C150" s="41"/>
    </row>
    <row r="151" spans="1:3" ht="15">
      <c r="A151" s="92"/>
      <c r="C151" s="41"/>
    </row>
    <row r="152" spans="1:3" ht="15">
      <c r="A152" s="92"/>
      <c r="C152" s="41"/>
    </row>
    <row r="153" spans="1:3" ht="15">
      <c r="A153" s="92"/>
      <c r="C153" s="41"/>
    </row>
    <row r="154" spans="1:3" ht="15">
      <c r="A154" s="92"/>
      <c r="C154" s="41"/>
    </row>
    <row r="155" spans="1:3" ht="15">
      <c r="A155" s="92"/>
      <c r="C155" s="41"/>
    </row>
    <row r="156" spans="1:3" ht="15">
      <c r="A156" s="92"/>
      <c r="C156" s="41"/>
    </row>
    <row r="157" spans="1:3" ht="15">
      <c r="A157" s="92"/>
      <c r="C157" s="41"/>
    </row>
    <row r="158" spans="1:3" ht="15">
      <c r="A158" s="92"/>
      <c r="C158" s="41"/>
    </row>
    <row r="159" spans="1:3" ht="15">
      <c r="A159" s="92"/>
      <c r="C159" s="41"/>
    </row>
    <row r="160" spans="1:3" ht="15">
      <c r="A160" s="92"/>
      <c r="C160" s="41"/>
    </row>
    <row r="161" spans="1:3" ht="15">
      <c r="A161" s="92"/>
      <c r="C161" s="41"/>
    </row>
    <row r="162" spans="1:3" ht="15">
      <c r="A162" s="92"/>
      <c r="C162" s="41"/>
    </row>
    <row r="163" spans="1:3" ht="15">
      <c r="A163" s="92"/>
      <c r="C163" s="41"/>
    </row>
    <row r="164" spans="1:3" ht="15">
      <c r="A164" s="92"/>
      <c r="C164" s="41"/>
    </row>
    <row r="165" spans="1:3" ht="15">
      <c r="A165" s="92"/>
      <c r="C165" s="41"/>
    </row>
    <row r="166" spans="1:3" ht="15">
      <c r="A166" s="92"/>
      <c r="C166" s="41"/>
    </row>
    <row r="167" spans="1:3" ht="15">
      <c r="A167" s="92"/>
      <c r="C167" s="41"/>
    </row>
    <row r="168" spans="1:3" ht="15">
      <c r="A168" s="92"/>
      <c r="C168" s="41"/>
    </row>
    <row r="169" spans="1:3" ht="15">
      <c r="A169" s="92"/>
      <c r="C169" s="41"/>
    </row>
    <row r="170" spans="1:3" ht="15">
      <c r="A170" s="92"/>
      <c r="C170" s="41"/>
    </row>
    <row r="171" spans="1:3" ht="15">
      <c r="A171" s="92"/>
      <c r="C171" s="41"/>
    </row>
    <row r="172" spans="1:3" ht="15">
      <c r="A172" s="92"/>
      <c r="C172" s="41"/>
    </row>
    <row r="173" spans="1:3" ht="15">
      <c r="A173" s="92"/>
      <c r="C173" s="41"/>
    </row>
    <row r="174" spans="1:3" ht="15">
      <c r="A174" s="92"/>
      <c r="C174" s="41"/>
    </row>
    <row r="175" spans="1:3" ht="15">
      <c r="A175" s="92"/>
      <c r="C175" s="41"/>
    </row>
    <row r="176" spans="1:3" ht="15">
      <c r="A176" s="92"/>
      <c r="C176" s="41"/>
    </row>
    <row r="177" spans="1:3" ht="15">
      <c r="A177" s="92"/>
      <c r="C177" s="41"/>
    </row>
    <row r="178" spans="1:3" ht="15">
      <c r="A178" s="92"/>
      <c r="C178" s="41"/>
    </row>
    <row r="179" spans="1:3" ht="15">
      <c r="A179" s="92"/>
      <c r="C179" s="41"/>
    </row>
    <row r="180" spans="1:3" ht="15">
      <c r="A180" s="92"/>
      <c r="C180" s="41"/>
    </row>
    <row r="181" spans="1:3" ht="15">
      <c r="A181" s="92"/>
      <c r="C181" s="41"/>
    </row>
    <row r="182" spans="1:3" ht="15">
      <c r="A182" s="92"/>
      <c r="C182" s="41"/>
    </row>
    <row r="183" spans="1:3" ht="15">
      <c r="A183" s="92"/>
      <c r="C183" s="41"/>
    </row>
    <row r="184" spans="1:3" ht="15">
      <c r="A184" s="92"/>
      <c r="C184" s="41"/>
    </row>
    <row r="185" spans="1:3" ht="15">
      <c r="A185" s="92"/>
      <c r="C185" s="41"/>
    </row>
    <row r="186" spans="1:3" ht="15">
      <c r="A186" s="92"/>
      <c r="C186" s="41"/>
    </row>
    <row r="187" spans="1:3" ht="15">
      <c r="A187" s="92"/>
      <c r="C187" s="41"/>
    </row>
    <row r="188" spans="1:3" ht="15">
      <c r="A188" s="92"/>
      <c r="C188" s="41"/>
    </row>
    <row r="189" spans="1:3" ht="15">
      <c r="A189" s="92"/>
      <c r="C189" s="41"/>
    </row>
    <row r="190" spans="1:3" ht="15">
      <c r="A190" s="92"/>
      <c r="C190" s="41"/>
    </row>
    <row r="191" spans="1:3" ht="15">
      <c r="A191" s="92"/>
      <c r="C191" s="41"/>
    </row>
    <row r="192" spans="1:3" ht="15">
      <c r="A192" s="92"/>
      <c r="C192" s="41"/>
    </row>
    <row r="193" spans="1:3" ht="15">
      <c r="A193" s="92"/>
      <c r="C193" s="41"/>
    </row>
    <row r="194" spans="1:3" ht="15">
      <c r="A194" s="92"/>
      <c r="C194" s="41"/>
    </row>
    <row r="195" spans="1:3" ht="15">
      <c r="A195" s="92"/>
      <c r="C195" s="41"/>
    </row>
    <row r="196" spans="1:3" ht="15">
      <c r="A196" s="92"/>
      <c r="C196" s="41"/>
    </row>
    <row r="197" spans="1:3" ht="15">
      <c r="A197" s="92"/>
      <c r="C197" s="41"/>
    </row>
    <row r="198" spans="1:3" ht="15">
      <c r="A198" s="92"/>
      <c r="C198" s="41"/>
    </row>
    <row r="199" spans="1:3" ht="15">
      <c r="A199" s="92"/>
      <c r="C199" s="41"/>
    </row>
    <row r="200" spans="1:3" ht="15">
      <c r="A200" s="92"/>
      <c r="C200" s="41"/>
    </row>
    <row r="201" spans="1:3" ht="15">
      <c r="A201" s="92"/>
      <c r="C201" s="41"/>
    </row>
    <row r="202" spans="1:3" ht="15">
      <c r="A202" s="92"/>
      <c r="C202" s="41"/>
    </row>
    <row r="203" spans="1:3" ht="15">
      <c r="A203" s="92"/>
      <c r="C203" s="41"/>
    </row>
    <row r="204" spans="1:3" ht="15">
      <c r="A204" s="92"/>
      <c r="C204" s="41"/>
    </row>
    <row r="205" spans="1:3" ht="15">
      <c r="A205" s="92"/>
      <c r="C205" s="41"/>
    </row>
    <row r="206" spans="1:3" ht="15">
      <c r="A206" s="92"/>
      <c r="C206" s="41"/>
    </row>
    <row r="207" spans="1:3" ht="15">
      <c r="A207" s="92"/>
      <c r="C207" s="41"/>
    </row>
    <row r="208" spans="1:3" ht="15">
      <c r="A208" s="92"/>
      <c r="C208" s="41"/>
    </row>
    <row r="209" ht="15">
      <c r="C209" s="41"/>
    </row>
    <row r="210" ht="15">
      <c r="C210" s="41"/>
    </row>
    <row r="211" ht="15">
      <c r="C211" s="41"/>
    </row>
    <row r="212" ht="15">
      <c r="C212" s="41"/>
    </row>
    <row r="213" ht="15">
      <c r="C213" s="41"/>
    </row>
    <row r="214" ht="15">
      <c r="C214" s="41"/>
    </row>
    <row r="215" ht="15">
      <c r="C215" s="41"/>
    </row>
    <row r="216" ht="15">
      <c r="C216" s="41"/>
    </row>
    <row r="217" ht="15">
      <c r="C217" s="41"/>
    </row>
    <row r="218" ht="15">
      <c r="C218" s="41"/>
    </row>
    <row r="219" ht="15">
      <c r="C219" s="41"/>
    </row>
    <row r="220" ht="15">
      <c r="C220" s="41"/>
    </row>
    <row r="221" ht="15">
      <c r="C221" s="41"/>
    </row>
    <row r="222" ht="15">
      <c r="C222" s="41"/>
    </row>
    <row r="223" ht="15">
      <c r="C223" s="41"/>
    </row>
    <row r="224" ht="15">
      <c r="C224" s="41"/>
    </row>
    <row r="225" ht="15">
      <c r="C225" s="41"/>
    </row>
    <row r="226" ht="15">
      <c r="C226" s="41"/>
    </row>
    <row r="227" ht="15">
      <c r="C227" s="41"/>
    </row>
    <row r="228" ht="15">
      <c r="C228" s="41"/>
    </row>
    <row r="229" ht="15">
      <c r="C229" s="41"/>
    </row>
    <row r="230" ht="15">
      <c r="C230" s="41"/>
    </row>
    <row r="231" ht="15">
      <c r="C231" s="41"/>
    </row>
    <row r="232" ht="15">
      <c r="C232" s="41"/>
    </row>
    <row r="233" ht="15">
      <c r="C233" s="41"/>
    </row>
    <row r="234" ht="15">
      <c r="C234" s="41"/>
    </row>
    <row r="235" ht="15">
      <c r="C235" s="41"/>
    </row>
    <row r="236" ht="15">
      <c r="C236" s="41"/>
    </row>
    <row r="237" ht="15">
      <c r="C237" s="41"/>
    </row>
    <row r="238" ht="15">
      <c r="C238" s="41"/>
    </row>
    <row r="239" ht="15">
      <c r="C239" s="41"/>
    </row>
    <row r="240" ht="15">
      <c r="C240" s="41"/>
    </row>
    <row r="241" ht="15">
      <c r="C241" s="41"/>
    </row>
    <row r="242" ht="15">
      <c r="C242" s="41"/>
    </row>
    <row r="243" ht="15">
      <c r="C243" s="41"/>
    </row>
    <row r="244" ht="15">
      <c r="C244" s="41"/>
    </row>
    <row r="245" ht="15">
      <c r="C245" s="41"/>
    </row>
    <row r="246" ht="15">
      <c r="C246" s="41"/>
    </row>
    <row r="247" ht="15">
      <c r="C247" s="41"/>
    </row>
    <row r="248" ht="15">
      <c r="C248" s="41"/>
    </row>
    <row r="249" ht="15">
      <c r="C249" s="41"/>
    </row>
    <row r="250" ht="15">
      <c r="C250" s="41"/>
    </row>
    <row r="251" ht="15">
      <c r="C251" s="41"/>
    </row>
    <row r="252" ht="15">
      <c r="C252" s="41"/>
    </row>
    <row r="253" ht="15">
      <c r="C253" s="41"/>
    </row>
    <row r="254" ht="15">
      <c r="C254" s="41"/>
    </row>
    <row r="255" ht="15">
      <c r="C255" s="41"/>
    </row>
    <row r="256" ht="15">
      <c r="C256" s="41"/>
    </row>
    <row r="257" ht="15">
      <c r="C257" s="41"/>
    </row>
    <row r="258" ht="15">
      <c r="C258" s="41"/>
    </row>
    <row r="259" ht="15">
      <c r="C259" s="41"/>
    </row>
    <row r="260" ht="15">
      <c r="C260" s="41"/>
    </row>
    <row r="261" ht="15">
      <c r="C261" s="41"/>
    </row>
    <row r="262" ht="15">
      <c r="C262" s="41"/>
    </row>
    <row r="263" ht="15">
      <c r="C263" s="41"/>
    </row>
    <row r="264" ht="15">
      <c r="C264" s="41"/>
    </row>
    <row r="265" ht="15">
      <c r="C265" s="41"/>
    </row>
    <row r="266" ht="15">
      <c r="C266" s="41"/>
    </row>
    <row r="267" ht="15">
      <c r="C267" s="41"/>
    </row>
    <row r="268" ht="15">
      <c r="C268" s="41"/>
    </row>
    <row r="269" ht="15">
      <c r="C269" s="41"/>
    </row>
    <row r="270" ht="15">
      <c r="C270" s="41"/>
    </row>
    <row r="271" ht="15">
      <c r="C271" s="41"/>
    </row>
    <row r="272" ht="15">
      <c r="C272" s="41"/>
    </row>
    <row r="273" ht="15">
      <c r="C273" s="41"/>
    </row>
    <row r="274" ht="15">
      <c r="C274" s="41"/>
    </row>
    <row r="275" ht="15">
      <c r="C275" s="41"/>
    </row>
    <row r="276" ht="15">
      <c r="C276" s="41"/>
    </row>
    <row r="277" ht="15">
      <c r="C277" s="41"/>
    </row>
    <row r="278" ht="15">
      <c r="C278" s="41"/>
    </row>
    <row r="279" ht="15">
      <c r="C279" s="41"/>
    </row>
    <row r="280" ht="15">
      <c r="C280" s="41"/>
    </row>
    <row r="281" ht="15">
      <c r="C281" s="41"/>
    </row>
    <row r="282" ht="15">
      <c r="C282" s="41"/>
    </row>
    <row r="283" ht="15">
      <c r="C283" s="41"/>
    </row>
    <row r="284" ht="15">
      <c r="C284" s="41"/>
    </row>
    <row r="285" ht="15">
      <c r="C285" s="41"/>
    </row>
    <row r="286" ht="15">
      <c r="C286" s="41"/>
    </row>
    <row r="287" ht="15">
      <c r="C287" s="41"/>
    </row>
    <row r="288" ht="15">
      <c r="C288" s="41"/>
    </row>
    <row r="289" ht="15">
      <c r="C289" s="41"/>
    </row>
    <row r="290" ht="15">
      <c r="C290" s="41"/>
    </row>
    <row r="291" ht="15">
      <c r="C291" s="41"/>
    </row>
    <row r="292" ht="15">
      <c r="C292" s="41"/>
    </row>
    <row r="293" ht="15">
      <c r="C293" s="41"/>
    </row>
    <row r="294" ht="15">
      <c r="C294" s="41"/>
    </row>
    <row r="295" ht="15">
      <c r="C295" s="41"/>
    </row>
    <row r="296" ht="15">
      <c r="C296" s="41"/>
    </row>
    <row r="297" ht="15">
      <c r="C297" s="41"/>
    </row>
    <row r="298" ht="15">
      <c r="C298" s="41"/>
    </row>
    <row r="299" ht="15">
      <c r="C299" s="41"/>
    </row>
    <row r="300" ht="15">
      <c r="C300" s="41"/>
    </row>
    <row r="301" ht="15">
      <c r="C301" s="41"/>
    </row>
    <row r="302" ht="15">
      <c r="C302" s="41"/>
    </row>
    <row r="303" ht="15">
      <c r="C303" s="41"/>
    </row>
    <row r="304" ht="15">
      <c r="C304" s="41"/>
    </row>
    <row r="305" ht="15">
      <c r="C305" s="41"/>
    </row>
    <row r="306" ht="15">
      <c r="C306" s="41"/>
    </row>
    <row r="307" ht="15">
      <c r="C307" s="41"/>
    </row>
    <row r="308" ht="15">
      <c r="C308" s="41"/>
    </row>
    <row r="309" ht="15">
      <c r="C309" s="41"/>
    </row>
    <row r="310" ht="15">
      <c r="C310" s="41"/>
    </row>
    <row r="311" ht="15">
      <c r="C311" s="41"/>
    </row>
    <row r="312" ht="15">
      <c r="C312" s="41"/>
    </row>
    <row r="313" ht="15">
      <c r="C313" s="41"/>
    </row>
    <row r="314" ht="15">
      <c r="C314" s="41"/>
    </row>
    <row r="315" ht="15">
      <c r="C315" s="41"/>
    </row>
    <row r="316" ht="15">
      <c r="C316" s="41"/>
    </row>
    <row r="317" ht="15">
      <c r="C317" s="41"/>
    </row>
    <row r="318" ht="15">
      <c r="C318" s="41"/>
    </row>
    <row r="319" ht="15">
      <c r="C319" s="41"/>
    </row>
    <row r="320" ht="15">
      <c r="C320" s="41"/>
    </row>
    <row r="321" ht="15">
      <c r="C321" s="41"/>
    </row>
    <row r="322" ht="15">
      <c r="C322" s="41"/>
    </row>
    <row r="323" ht="15">
      <c r="C323" s="41"/>
    </row>
    <row r="324" ht="15">
      <c r="C324" s="41"/>
    </row>
    <row r="325" ht="15">
      <c r="C325" s="41"/>
    </row>
    <row r="326" ht="15">
      <c r="C326" s="41"/>
    </row>
    <row r="327" ht="15">
      <c r="C327" s="41"/>
    </row>
    <row r="328" ht="15">
      <c r="C328" s="41"/>
    </row>
    <row r="329" ht="15">
      <c r="C329" s="41"/>
    </row>
    <row r="330" ht="15">
      <c r="C330" s="41"/>
    </row>
    <row r="331" ht="15">
      <c r="C331" s="41"/>
    </row>
    <row r="332" ht="15">
      <c r="C332" s="41"/>
    </row>
    <row r="333" ht="15">
      <c r="C333" s="41"/>
    </row>
    <row r="334" ht="15">
      <c r="C334" s="41"/>
    </row>
    <row r="335" ht="15">
      <c r="C335" s="41"/>
    </row>
    <row r="336" ht="15">
      <c r="C336" s="41"/>
    </row>
    <row r="337" ht="15">
      <c r="C337" s="41"/>
    </row>
    <row r="338" ht="15">
      <c r="C338" s="41"/>
    </row>
    <row r="339" ht="15">
      <c r="C339" s="41"/>
    </row>
    <row r="340" ht="15">
      <c r="C340" s="41"/>
    </row>
    <row r="341" ht="15">
      <c r="C341" s="41"/>
    </row>
    <row r="342" ht="15">
      <c r="C342" s="41"/>
    </row>
    <row r="343" ht="15">
      <c r="C343" s="41"/>
    </row>
    <row r="344" ht="15">
      <c r="C344" s="41"/>
    </row>
    <row r="345" ht="15">
      <c r="C345" s="41"/>
    </row>
    <row r="346" ht="15">
      <c r="C346" s="41"/>
    </row>
    <row r="347" ht="15">
      <c r="C347" s="41"/>
    </row>
    <row r="348" ht="15">
      <c r="C348" s="41"/>
    </row>
    <row r="349" ht="15">
      <c r="C349" s="41"/>
    </row>
    <row r="350" ht="15">
      <c r="C350" s="41"/>
    </row>
    <row r="351" ht="15">
      <c r="C351" s="41"/>
    </row>
    <row r="352" ht="15">
      <c r="C352" s="41"/>
    </row>
    <row r="353" ht="15">
      <c r="C353" s="41"/>
    </row>
    <row r="354" ht="15">
      <c r="C354" s="41"/>
    </row>
    <row r="355" ht="15">
      <c r="C355" s="41"/>
    </row>
    <row r="356" ht="15">
      <c r="C356" s="41"/>
    </row>
    <row r="357" ht="15">
      <c r="C357" s="41"/>
    </row>
    <row r="358" ht="15">
      <c r="C358" s="41"/>
    </row>
    <row r="359" ht="15">
      <c r="C359" s="41"/>
    </row>
    <row r="360" ht="15">
      <c r="C360" s="41"/>
    </row>
    <row r="361" ht="15">
      <c r="C361" s="41"/>
    </row>
    <row r="362" ht="15">
      <c r="C362" s="41"/>
    </row>
    <row r="363" ht="15">
      <c r="C363" s="41"/>
    </row>
    <row r="364" ht="15">
      <c r="C364" s="41"/>
    </row>
    <row r="365" ht="15">
      <c r="C365" s="41"/>
    </row>
    <row r="366" ht="15">
      <c r="C366" s="41"/>
    </row>
    <row r="367" ht="15">
      <c r="C367" s="41"/>
    </row>
    <row r="368" ht="15">
      <c r="C368" s="41"/>
    </row>
    <row r="369" ht="15">
      <c r="C369" s="41"/>
    </row>
    <row r="370" ht="15">
      <c r="C370" s="41"/>
    </row>
    <row r="371" ht="15">
      <c r="C371" s="41"/>
    </row>
    <row r="372" ht="15">
      <c r="C372" s="41"/>
    </row>
    <row r="373" ht="15">
      <c r="C373" s="41"/>
    </row>
    <row r="374" ht="15">
      <c r="C374" s="41"/>
    </row>
    <row r="375" ht="15">
      <c r="C375" s="41"/>
    </row>
    <row r="376" ht="15">
      <c r="C376" s="41"/>
    </row>
    <row r="377" ht="15">
      <c r="C377" s="41"/>
    </row>
    <row r="378" ht="15">
      <c r="C378" s="41"/>
    </row>
    <row r="379" ht="15">
      <c r="C379" s="41"/>
    </row>
    <row r="380" ht="15">
      <c r="C380" s="41"/>
    </row>
    <row r="381" ht="15">
      <c r="C381" s="41"/>
    </row>
    <row r="382" ht="15">
      <c r="C382" s="41"/>
    </row>
    <row r="383" ht="15">
      <c r="C383" s="41"/>
    </row>
    <row r="384" ht="15">
      <c r="C384" s="41"/>
    </row>
    <row r="385" ht="15">
      <c r="C385" s="41"/>
    </row>
    <row r="386" ht="15">
      <c r="C386" s="41"/>
    </row>
    <row r="387" ht="15">
      <c r="C387" s="41"/>
    </row>
    <row r="388" ht="15">
      <c r="C388" s="41"/>
    </row>
    <row r="389" ht="15">
      <c r="C389" s="41"/>
    </row>
    <row r="390" ht="15">
      <c r="C390" s="41"/>
    </row>
    <row r="391" ht="15">
      <c r="C391" s="41"/>
    </row>
    <row r="392" ht="15">
      <c r="C392" s="41"/>
    </row>
    <row r="393" ht="15">
      <c r="C393" s="41"/>
    </row>
    <row r="394" ht="15">
      <c r="C394" s="41"/>
    </row>
    <row r="395" ht="15">
      <c r="C395" s="41"/>
    </row>
    <row r="396" ht="15">
      <c r="C396" s="41"/>
    </row>
    <row r="397" ht="15">
      <c r="C397" s="41"/>
    </row>
    <row r="398" ht="15">
      <c r="C398" s="41"/>
    </row>
    <row r="399" ht="15">
      <c r="C399" s="41"/>
    </row>
    <row r="400" ht="15">
      <c r="C400" s="41"/>
    </row>
    <row r="401" ht="15">
      <c r="C401" s="41"/>
    </row>
    <row r="402" ht="15">
      <c r="C402" s="41"/>
    </row>
    <row r="403" ht="15">
      <c r="C403" s="41"/>
    </row>
    <row r="404" ht="15">
      <c r="C404" s="41"/>
    </row>
    <row r="405" ht="15">
      <c r="C405" s="41"/>
    </row>
    <row r="406" ht="15">
      <c r="C406" s="41"/>
    </row>
    <row r="407" ht="15">
      <c r="C407" s="41"/>
    </row>
    <row r="408" ht="15">
      <c r="C408" s="41"/>
    </row>
    <row r="409" ht="15">
      <c r="C409" s="41"/>
    </row>
    <row r="410" ht="15">
      <c r="C410" s="41"/>
    </row>
    <row r="411" ht="15">
      <c r="C411" s="41"/>
    </row>
    <row r="412" ht="15">
      <c r="C412" s="41"/>
    </row>
    <row r="413" ht="15">
      <c r="C413" s="41"/>
    </row>
    <row r="414" ht="15">
      <c r="C414" s="41"/>
    </row>
    <row r="415" ht="15">
      <c r="C415" s="41"/>
    </row>
    <row r="416" ht="15">
      <c r="C416" s="41"/>
    </row>
    <row r="417" ht="15">
      <c r="C417" s="41"/>
    </row>
    <row r="418" ht="15">
      <c r="C418" s="41"/>
    </row>
    <row r="419" ht="15">
      <c r="C419" s="41"/>
    </row>
    <row r="420" ht="15">
      <c r="C420" s="41"/>
    </row>
    <row r="421" ht="15">
      <c r="C421" s="41"/>
    </row>
    <row r="422" ht="15">
      <c r="C422" s="41"/>
    </row>
    <row r="423" ht="15">
      <c r="C423" s="41"/>
    </row>
    <row r="424" ht="15">
      <c r="C424" s="41"/>
    </row>
    <row r="425" ht="15">
      <c r="C425" s="41"/>
    </row>
    <row r="426" ht="15">
      <c r="C426" s="41"/>
    </row>
    <row r="427" ht="15">
      <c r="C427" s="41"/>
    </row>
    <row r="428" ht="15">
      <c r="C428" s="41"/>
    </row>
    <row r="429" ht="15">
      <c r="C429" s="41"/>
    </row>
    <row r="430" ht="15">
      <c r="C430" s="41"/>
    </row>
    <row r="431" ht="15">
      <c r="C431" s="41"/>
    </row>
    <row r="432" ht="15">
      <c r="C432" s="41"/>
    </row>
    <row r="433" ht="15">
      <c r="C433" s="41"/>
    </row>
    <row r="434" ht="15">
      <c r="C434" s="41"/>
    </row>
    <row r="435" ht="15">
      <c r="C435" s="41"/>
    </row>
    <row r="436" ht="15">
      <c r="C436" s="41"/>
    </row>
    <row r="437" ht="15">
      <c r="C437" s="41"/>
    </row>
    <row r="438" ht="15">
      <c r="C438" s="41"/>
    </row>
    <row r="439" ht="15">
      <c r="C439" s="41"/>
    </row>
    <row r="440" ht="15">
      <c r="C440" s="41"/>
    </row>
    <row r="441" ht="15">
      <c r="C441" s="41"/>
    </row>
    <row r="442" ht="15">
      <c r="C442" s="41"/>
    </row>
    <row r="443" ht="15">
      <c r="C443" s="41"/>
    </row>
    <row r="444" ht="15">
      <c r="C444" s="41"/>
    </row>
    <row r="445" ht="15">
      <c r="C445" s="41"/>
    </row>
    <row r="446" ht="15">
      <c r="C446" s="41"/>
    </row>
    <row r="447" ht="15">
      <c r="C447" s="41"/>
    </row>
    <row r="448" ht="15">
      <c r="C448" s="41"/>
    </row>
    <row r="449" ht="15">
      <c r="C449" s="41"/>
    </row>
    <row r="450" ht="15">
      <c r="C450" s="41"/>
    </row>
    <row r="451" ht="15">
      <c r="C451" s="41"/>
    </row>
    <row r="452" ht="15">
      <c r="C452" s="41"/>
    </row>
    <row r="453" ht="15">
      <c r="C453" s="41"/>
    </row>
    <row r="454" ht="15">
      <c r="C454" s="41"/>
    </row>
    <row r="455" ht="15">
      <c r="C455" s="41"/>
    </row>
    <row r="456" ht="15">
      <c r="C456" s="41"/>
    </row>
    <row r="457" ht="15">
      <c r="C457" s="41"/>
    </row>
    <row r="458" ht="15">
      <c r="C458" s="41"/>
    </row>
    <row r="459" ht="15">
      <c r="C459" s="41"/>
    </row>
    <row r="460" ht="15">
      <c r="C460" s="41"/>
    </row>
    <row r="461" ht="15">
      <c r="C461" s="41"/>
    </row>
    <row r="462" ht="15">
      <c r="C462" s="41"/>
    </row>
    <row r="463" ht="15">
      <c r="C463" s="41"/>
    </row>
    <row r="464" ht="15">
      <c r="C464" s="41"/>
    </row>
    <row r="465" ht="15">
      <c r="C465" s="41"/>
    </row>
    <row r="466" ht="15">
      <c r="C466" s="41"/>
    </row>
    <row r="467" ht="15">
      <c r="C467" s="41"/>
    </row>
    <row r="468" ht="15">
      <c r="C468" s="41"/>
    </row>
    <row r="469" ht="15">
      <c r="C469" s="41"/>
    </row>
    <row r="470" ht="15">
      <c r="C470" s="41"/>
    </row>
    <row r="471" ht="15">
      <c r="C471" s="41"/>
    </row>
    <row r="472" ht="15">
      <c r="C472" s="41"/>
    </row>
    <row r="473" ht="15">
      <c r="C473" s="41"/>
    </row>
    <row r="474" ht="15">
      <c r="C474" s="41"/>
    </row>
    <row r="475" ht="15">
      <c r="C475" s="41"/>
    </row>
    <row r="476" ht="15">
      <c r="C476" s="41"/>
    </row>
    <row r="477" ht="15">
      <c r="C477" s="41"/>
    </row>
    <row r="478" ht="15">
      <c r="C478" s="41"/>
    </row>
    <row r="479" ht="15">
      <c r="C479" s="41"/>
    </row>
    <row r="480" ht="15">
      <c r="C480" s="41"/>
    </row>
    <row r="481" ht="15">
      <c r="C481" s="41"/>
    </row>
    <row r="482" ht="15">
      <c r="C482" s="41"/>
    </row>
    <row r="483" ht="15">
      <c r="C483" s="41"/>
    </row>
    <row r="484" ht="15">
      <c r="C484" s="41"/>
    </row>
    <row r="485" ht="15">
      <c r="C485" s="41"/>
    </row>
    <row r="486" ht="15">
      <c r="C486" s="41"/>
    </row>
    <row r="487" ht="15">
      <c r="C487" s="41"/>
    </row>
    <row r="488" ht="15">
      <c r="C488" s="41"/>
    </row>
    <row r="489" ht="15">
      <c r="C489" s="41"/>
    </row>
    <row r="490" ht="15">
      <c r="C490" s="41"/>
    </row>
    <row r="491" ht="15">
      <c r="C491" s="41"/>
    </row>
    <row r="492" ht="15">
      <c r="C492" s="41"/>
    </row>
    <row r="493" ht="15">
      <c r="C493" s="41"/>
    </row>
    <row r="494" ht="15">
      <c r="C494" s="41"/>
    </row>
    <row r="495" ht="15">
      <c r="C495" s="41"/>
    </row>
    <row r="496" ht="15">
      <c r="C496" s="41"/>
    </row>
    <row r="497" ht="15">
      <c r="C497" s="41"/>
    </row>
    <row r="498" ht="15">
      <c r="C498" s="41"/>
    </row>
    <row r="499" ht="15">
      <c r="C499" s="41"/>
    </row>
    <row r="500" ht="15">
      <c r="C500" s="41"/>
    </row>
    <row r="501" ht="15">
      <c r="C501" s="41"/>
    </row>
    <row r="502" ht="15">
      <c r="C502" s="41"/>
    </row>
    <row r="503" ht="15">
      <c r="C503" s="41"/>
    </row>
    <row r="504" ht="15">
      <c r="C504" s="41"/>
    </row>
    <row r="505" ht="15">
      <c r="C505" s="41"/>
    </row>
    <row r="506" ht="15">
      <c r="C506" s="41"/>
    </row>
    <row r="507" ht="15">
      <c r="C507" s="41"/>
    </row>
    <row r="508" ht="15">
      <c r="C508" s="41"/>
    </row>
    <row r="509" ht="15">
      <c r="C509" s="41"/>
    </row>
    <row r="510" ht="15">
      <c r="C510" s="41"/>
    </row>
    <row r="511" ht="15">
      <c r="C511" s="41"/>
    </row>
    <row r="512" ht="15">
      <c r="C512" s="41"/>
    </row>
    <row r="513" ht="15">
      <c r="C513" s="41"/>
    </row>
    <row r="514" ht="15">
      <c r="C514" s="41"/>
    </row>
    <row r="515" ht="15">
      <c r="C515" s="41"/>
    </row>
    <row r="516" ht="15">
      <c r="C516" s="41"/>
    </row>
    <row r="517" ht="15">
      <c r="C517" s="41"/>
    </row>
    <row r="518" ht="15">
      <c r="C518" s="41"/>
    </row>
    <row r="519" ht="15">
      <c r="C519" s="41"/>
    </row>
    <row r="520" ht="15">
      <c r="C520" s="41"/>
    </row>
    <row r="521" ht="15">
      <c r="C521" s="41"/>
    </row>
    <row r="522" ht="15">
      <c r="C522" s="41"/>
    </row>
    <row r="523" ht="15">
      <c r="C523" s="41"/>
    </row>
    <row r="524" ht="15">
      <c r="C524" s="41"/>
    </row>
    <row r="525" ht="15">
      <c r="C525" s="41"/>
    </row>
    <row r="526" ht="15">
      <c r="C526" s="41"/>
    </row>
    <row r="527" ht="15">
      <c r="C527" s="41"/>
    </row>
    <row r="528" ht="15">
      <c r="C528" s="41"/>
    </row>
    <row r="529" ht="15">
      <c r="C529" s="41"/>
    </row>
    <row r="530" ht="15">
      <c r="C530" s="41"/>
    </row>
    <row r="531" ht="15">
      <c r="C531" s="41"/>
    </row>
    <row r="532" ht="15">
      <c r="C532" s="41"/>
    </row>
    <row r="533" ht="15">
      <c r="C533" s="41"/>
    </row>
    <row r="534" ht="15">
      <c r="C534" s="41"/>
    </row>
    <row r="535" ht="15">
      <c r="C535" s="41"/>
    </row>
    <row r="536" ht="15">
      <c r="C536" s="41"/>
    </row>
    <row r="537" ht="15">
      <c r="C537" s="41"/>
    </row>
    <row r="538" ht="15">
      <c r="C538" s="41"/>
    </row>
    <row r="539" ht="15">
      <c r="C539" s="41"/>
    </row>
    <row r="540" ht="15">
      <c r="C540" s="41"/>
    </row>
    <row r="541" ht="15">
      <c r="C541" s="41"/>
    </row>
    <row r="542" ht="15">
      <c r="C542" s="41"/>
    </row>
    <row r="543" ht="15">
      <c r="C543" s="41"/>
    </row>
    <row r="544" ht="15">
      <c r="C544" s="41"/>
    </row>
    <row r="545" ht="15">
      <c r="C545" s="41"/>
    </row>
    <row r="546" ht="15">
      <c r="C546" s="41"/>
    </row>
    <row r="547" ht="15">
      <c r="C547" s="41"/>
    </row>
    <row r="548" ht="15">
      <c r="C548" s="41"/>
    </row>
    <row r="549" ht="15">
      <c r="C549" s="41"/>
    </row>
    <row r="550" ht="15">
      <c r="C550" s="41"/>
    </row>
    <row r="551" ht="15">
      <c r="C551" s="41"/>
    </row>
    <row r="552" ht="15">
      <c r="C552" s="41"/>
    </row>
    <row r="553" ht="15">
      <c r="C553" s="41"/>
    </row>
    <row r="554" ht="15">
      <c r="C554" s="41"/>
    </row>
    <row r="555" ht="15">
      <c r="C555" s="41"/>
    </row>
    <row r="556" ht="15">
      <c r="C556" s="41"/>
    </row>
    <row r="557" ht="15">
      <c r="C557" s="41"/>
    </row>
    <row r="558" ht="15">
      <c r="C558" s="41"/>
    </row>
    <row r="559" ht="15">
      <c r="C559" s="41"/>
    </row>
    <row r="560" ht="15">
      <c r="C560" s="41"/>
    </row>
    <row r="561" ht="15">
      <c r="C561" s="41"/>
    </row>
    <row r="562" ht="15">
      <c r="C562" s="41"/>
    </row>
    <row r="563" ht="15">
      <c r="C563" s="41"/>
    </row>
    <row r="564" ht="15">
      <c r="C564" s="41"/>
    </row>
    <row r="565" ht="15">
      <c r="C565" s="41"/>
    </row>
    <row r="566" ht="15">
      <c r="C566" s="41"/>
    </row>
    <row r="567" ht="15">
      <c r="C567" s="41"/>
    </row>
    <row r="568" ht="15">
      <c r="C568" s="41"/>
    </row>
    <row r="569" ht="15">
      <c r="C569" s="41"/>
    </row>
    <row r="570" ht="15">
      <c r="C570" s="41"/>
    </row>
    <row r="571" ht="15">
      <c r="C571" s="41"/>
    </row>
    <row r="572" ht="15">
      <c r="C572" s="41"/>
    </row>
    <row r="573" ht="15">
      <c r="C573" s="41"/>
    </row>
    <row r="574" ht="15">
      <c r="C574" s="41"/>
    </row>
    <row r="575" ht="15">
      <c r="C575" s="41"/>
    </row>
    <row r="576" ht="15">
      <c r="C576" s="41"/>
    </row>
    <row r="577" ht="15">
      <c r="C577" s="41"/>
    </row>
    <row r="578" ht="15">
      <c r="C578" s="41"/>
    </row>
    <row r="579" ht="15">
      <c r="C579" s="41"/>
    </row>
    <row r="580" ht="15">
      <c r="C580" s="41"/>
    </row>
    <row r="581" ht="15">
      <c r="C581" s="41"/>
    </row>
    <row r="582" ht="15">
      <c r="C582" s="41"/>
    </row>
    <row r="583" ht="15">
      <c r="C583" s="41"/>
    </row>
    <row r="584" ht="15">
      <c r="C584" s="41"/>
    </row>
    <row r="585" ht="15">
      <c r="C585" s="41"/>
    </row>
    <row r="586" ht="15">
      <c r="C586" s="41"/>
    </row>
    <row r="587" ht="15">
      <c r="C587" s="41"/>
    </row>
    <row r="588" ht="15">
      <c r="C588" s="41"/>
    </row>
    <row r="589" ht="15">
      <c r="C589" s="41"/>
    </row>
    <row r="590" ht="15">
      <c r="C590" s="41"/>
    </row>
    <row r="591" ht="15">
      <c r="C591" s="41"/>
    </row>
    <row r="592" ht="15">
      <c r="C592" s="41"/>
    </row>
    <row r="593" ht="15">
      <c r="C593" s="41"/>
    </row>
    <row r="594" ht="15">
      <c r="C594" s="41"/>
    </row>
    <row r="595" ht="15">
      <c r="C595" s="41"/>
    </row>
    <row r="596" ht="15">
      <c r="C596" s="41"/>
    </row>
    <row r="597" ht="15">
      <c r="C597" s="41"/>
    </row>
    <row r="598" ht="15">
      <c r="C598" s="41"/>
    </row>
    <row r="599" ht="15">
      <c r="C599" s="41"/>
    </row>
    <row r="600" ht="15">
      <c r="C600" s="41"/>
    </row>
    <row r="601" ht="15">
      <c r="C601" s="41"/>
    </row>
    <row r="602" ht="15">
      <c r="C602" s="41"/>
    </row>
    <row r="603" ht="15">
      <c r="C603" s="41"/>
    </row>
    <row r="604" ht="15">
      <c r="C604" s="41"/>
    </row>
    <row r="605" ht="15">
      <c r="C605" s="41"/>
    </row>
    <row r="606" ht="15">
      <c r="C606" s="41"/>
    </row>
    <row r="607" ht="15">
      <c r="C607" s="41"/>
    </row>
    <row r="608" ht="15">
      <c r="C608" s="41"/>
    </row>
    <row r="609" ht="15">
      <c r="C609" s="41"/>
    </row>
    <row r="610" ht="15">
      <c r="C610" s="41"/>
    </row>
    <row r="611" ht="15">
      <c r="C611" s="41"/>
    </row>
    <row r="612" ht="15">
      <c r="C612" s="41"/>
    </row>
    <row r="613" ht="15">
      <c r="C613" s="41"/>
    </row>
    <row r="614" ht="15">
      <c r="C614" s="41"/>
    </row>
    <row r="615" ht="15">
      <c r="C615" s="41"/>
    </row>
    <row r="616" ht="15">
      <c r="C616" s="41"/>
    </row>
    <row r="617" ht="15">
      <c r="C617" s="41"/>
    </row>
    <row r="618" ht="15">
      <c r="C618" s="41"/>
    </row>
    <row r="619" ht="15">
      <c r="C619" s="41"/>
    </row>
    <row r="620" ht="15">
      <c r="C620" s="41"/>
    </row>
    <row r="621" ht="15">
      <c r="C621" s="41"/>
    </row>
    <row r="622" ht="15">
      <c r="C622" s="41"/>
    </row>
    <row r="623" ht="15">
      <c r="C623" s="41"/>
    </row>
    <row r="624" ht="15">
      <c r="C624" s="41"/>
    </row>
    <row r="625" ht="15">
      <c r="C625" s="41"/>
    </row>
    <row r="626" ht="15">
      <c r="C626" s="41"/>
    </row>
    <row r="627" ht="15">
      <c r="C627" s="41"/>
    </row>
    <row r="628" ht="15">
      <c r="C628" s="41"/>
    </row>
    <row r="629" ht="15">
      <c r="C629" s="41"/>
    </row>
    <row r="630" ht="15">
      <c r="C630" s="41"/>
    </row>
    <row r="631" ht="15">
      <c r="C631" s="41"/>
    </row>
    <row r="632" ht="15">
      <c r="C632" s="41"/>
    </row>
    <row r="633" ht="15">
      <c r="C633" s="41"/>
    </row>
    <row r="634" ht="15">
      <c r="C634" s="41"/>
    </row>
    <row r="635" ht="15">
      <c r="C635" s="41"/>
    </row>
    <row r="636" ht="15">
      <c r="C636" s="41"/>
    </row>
    <row r="637" ht="15">
      <c r="C637" s="41"/>
    </row>
    <row r="638" ht="15">
      <c r="C638" s="41"/>
    </row>
    <row r="639" ht="15">
      <c r="C639" s="41"/>
    </row>
    <row r="640" ht="15">
      <c r="C640" s="41"/>
    </row>
    <row r="641" ht="15">
      <c r="C641" s="41"/>
    </row>
    <row r="642" ht="15">
      <c r="C642" s="41"/>
    </row>
    <row r="643" ht="15">
      <c r="C643" s="41"/>
    </row>
    <row r="644" ht="15">
      <c r="C644" s="41"/>
    </row>
    <row r="645" ht="15">
      <c r="C645" s="41"/>
    </row>
    <row r="646" ht="15">
      <c r="C646" s="41"/>
    </row>
    <row r="647" ht="15">
      <c r="C647" s="41"/>
    </row>
    <row r="648" ht="15">
      <c r="C648" s="41"/>
    </row>
    <row r="649" ht="15">
      <c r="C649" s="41"/>
    </row>
  </sheetData>
  <sheetProtection/>
  <mergeCells count="38">
    <mergeCell ref="A27:E27"/>
    <mergeCell ref="A3:E3"/>
    <mergeCell ref="A11:E11"/>
    <mergeCell ref="A22:E22"/>
    <mergeCell ref="A24:E24"/>
    <mergeCell ref="A1:E1"/>
    <mergeCell ref="A29:A31"/>
    <mergeCell ref="B29:B31"/>
    <mergeCell ref="A35:A40"/>
    <mergeCell ref="B35:B40"/>
    <mergeCell ref="A42:A45"/>
    <mergeCell ref="B42:B45"/>
    <mergeCell ref="A57:A58"/>
    <mergeCell ref="B57:B58"/>
    <mergeCell ref="A80:A81"/>
    <mergeCell ref="B80:B81"/>
    <mergeCell ref="A70:A76"/>
    <mergeCell ref="B70:B76"/>
    <mergeCell ref="A67:A68"/>
    <mergeCell ref="B67:B68"/>
    <mergeCell ref="A83:A85"/>
    <mergeCell ref="B83:B85"/>
    <mergeCell ref="A106:A107"/>
    <mergeCell ref="B106:B107"/>
    <mergeCell ref="A102:A104"/>
    <mergeCell ref="B102:B104"/>
    <mergeCell ref="A95:A100"/>
    <mergeCell ref="B95:B100"/>
    <mergeCell ref="A109:A110"/>
    <mergeCell ref="B109:B110"/>
    <mergeCell ref="B87:B93"/>
    <mergeCell ref="A47:A48"/>
    <mergeCell ref="B47:B48"/>
    <mergeCell ref="A50:A53"/>
    <mergeCell ref="B50:B53"/>
    <mergeCell ref="A62:A63"/>
    <mergeCell ref="B62:B63"/>
    <mergeCell ref="A87:A93"/>
  </mergeCells>
  <printOptions/>
  <pageMargins left="0.25" right="0.25" top="0.75" bottom="0.75" header="0.3" footer="0.3"/>
  <pageSetup fitToHeight="10" horizontalDpi="600" verticalDpi="600" orientation="portrait" scale="88" r:id="rId1"/>
  <headerFooter>
    <oddHeader>&amp;L
&amp;CAPPENDIX A
GSS11578D-MEAT</oddHeader>
  </headerFooter>
  <rowBreaks count="1" manualBreakCount="1">
    <brk id="26" max="255" man="1"/>
  </rowBreaks>
</worksheet>
</file>

<file path=xl/worksheets/sheet4.xml><?xml version="1.0" encoding="utf-8"?>
<worksheet xmlns="http://schemas.openxmlformats.org/spreadsheetml/2006/main" xmlns:r="http://schemas.openxmlformats.org/officeDocument/2006/relationships">
  <dimension ref="A1:H381"/>
  <sheetViews>
    <sheetView zoomScaleSheetLayoutView="90" workbookViewId="0" topLeftCell="A1">
      <selection activeCell="E8" sqref="E8"/>
    </sheetView>
  </sheetViews>
  <sheetFormatPr defaultColWidth="9.140625" defaultRowHeight="15"/>
  <cols>
    <col min="1" max="1" width="6.57421875" style="62" customWidth="1"/>
    <col min="2" max="2" width="45.7109375" style="19" customWidth="1"/>
    <col min="3" max="4" width="10.8515625" style="21" customWidth="1"/>
    <col min="5" max="5" width="15.7109375" style="21" customWidth="1"/>
    <col min="6" max="7" width="10.8515625" style="21" customWidth="1"/>
    <col min="8" max="8" width="15.7109375" style="21" customWidth="1"/>
    <col min="9" max="16384" width="9.140625" style="21" customWidth="1"/>
  </cols>
  <sheetData>
    <row r="1" spans="1:8" ht="19.5">
      <c r="A1" s="118" t="s">
        <v>651</v>
      </c>
      <c r="B1" s="118"/>
      <c r="C1" s="118"/>
      <c r="D1" s="118"/>
      <c r="E1" s="118"/>
      <c r="F1" s="118"/>
      <c r="G1" s="118"/>
      <c r="H1" s="118"/>
    </row>
    <row r="2" spans="1:8" ht="19.5">
      <c r="A2" s="82"/>
      <c r="B2" s="82"/>
      <c r="C2" s="82"/>
      <c r="D2" s="82"/>
      <c r="E2" s="82"/>
      <c r="F2" s="82"/>
      <c r="G2" s="82"/>
      <c r="H2" s="82"/>
    </row>
    <row r="3" spans="1:6" ht="15">
      <c r="A3" s="149" t="s">
        <v>652</v>
      </c>
      <c r="B3" s="149"/>
      <c r="C3" s="150">
        <f>'Vendor Information'!B4</f>
        <v>0</v>
      </c>
      <c r="D3" s="151"/>
      <c r="E3" s="151"/>
      <c r="F3" s="151"/>
    </row>
    <row r="5" spans="1:8" s="2" customFormat="1" ht="30">
      <c r="A5" s="42" t="s">
        <v>470</v>
      </c>
      <c r="B5" s="32" t="s">
        <v>5</v>
      </c>
      <c r="C5" s="42" t="s">
        <v>6</v>
      </c>
      <c r="D5" s="42" t="s">
        <v>7</v>
      </c>
      <c r="E5" s="42" t="s">
        <v>8</v>
      </c>
      <c r="F5" s="42" t="s">
        <v>9</v>
      </c>
      <c r="G5" s="42" t="s">
        <v>10</v>
      </c>
      <c r="H5" s="43" t="s">
        <v>122</v>
      </c>
    </row>
    <row r="6" spans="1:8" ht="89.25">
      <c r="A6" s="63">
        <v>1</v>
      </c>
      <c r="B6" s="64" t="s">
        <v>594</v>
      </c>
      <c r="C6" s="11" t="s">
        <v>462</v>
      </c>
      <c r="D6" s="11"/>
      <c r="E6" s="11"/>
      <c r="F6" s="11"/>
      <c r="G6" s="11"/>
      <c r="H6" s="11"/>
    </row>
    <row r="7" spans="1:8" ht="121.5" customHeight="1">
      <c r="A7" s="63">
        <v>2</v>
      </c>
      <c r="B7" s="64" t="s">
        <v>595</v>
      </c>
      <c r="C7" s="11" t="s">
        <v>149</v>
      </c>
      <c r="D7" s="11"/>
      <c r="E7" s="11"/>
      <c r="F7" s="11"/>
      <c r="G7" s="11"/>
      <c r="H7" s="11"/>
    </row>
    <row r="8" spans="1:8" ht="120.75" customHeight="1">
      <c r="A8" s="63">
        <v>3</v>
      </c>
      <c r="B8" s="64" t="s">
        <v>575</v>
      </c>
      <c r="C8" s="11" t="s">
        <v>150</v>
      </c>
      <c r="D8" s="11"/>
      <c r="E8" s="11"/>
      <c r="F8" s="11"/>
      <c r="G8" s="11"/>
      <c r="H8" s="11"/>
    </row>
    <row r="9" spans="1:8" ht="135" customHeight="1">
      <c r="A9" s="63">
        <v>4</v>
      </c>
      <c r="B9" s="64" t="s">
        <v>596</v>
      </c>
      <c r="C9" s="11" t="s">
        <v>148</v>
      </c>
      <c r="D9" s="11"/>
      <c r="E9" s="11"/>
      <c r="F9" s="11"/>
      <c r="G9" s="11"/>
      <c r="H9" s="11"/>
    </row>
    <row r="10" spans="1:8" ht="102">
      <c r="A10" s="63" t="s">
        <v>576</v>
      </c>
      <c r="B10" s="65" t="s">
        <v>597</v>
      </c>
      <c r="C10" s="11" t="s">
        <v>151</v>
      </c>
      <c r="D10" s="11"/>
      <c r="E10" s="11"/>
      <c r="F10" s="11"/>
      <c r="G10" s="11"/>
      <c r="H10" s="11"/>
    </row>
    <row r="11" spans="1:8" ht="264.75" customHeight="1">
      <c r="A11" s="63" t="s">
        <v>577</v>
      </c>
      <c r="B11" s="64" t="s">
        <v>598</v>
      </c>
      <c r="C11" s="11" t="s">
        <v>148</v>
      </c>
      <c r="D11" s="11"/>
      <c r="E11" s="11"/>
      <c r="F11" s="11"/>
      <c r="G11" s="11"/>
      <c r="H11" s="11"/>
    </row>
    <row r="12" spans="1:8" ht="102">
      <c r="A12" s="63" t="s">
        <v>578</v>
      </c>
      <c r="B12" s="64" t="s">
        <v>599</v>
      </c>
      <c r="C12" s="11" t="s">
        <v>149</v>
      </c>
      <c r="D12" s="11"/>
      <c r="E12" s="11"/>
      <c r="F12" s="11"/>
      <c r="G12" s="11"/>
      <c r="H12" s="11"/>
    </row>
    <row r="13" spans="1:8" ht="102">
      <c r="A13" s="63" t="s">
        <v>579</v>
      </c>
      <c r="B13" s="64" t="s">
        <v>600</v>
      </c>
      <c r="C13" s="11" t="s">
        <v>463</v>
      </c>
      <c r="D13" s="11"/>
      <c r="E13" s="11"/>
      <c r="F13" s="11"/>
      <c r="G13" s="11"/>
      <c r="H13" s="11"/>
    </row>
    <row r="14" spans="1:8" ht="136.5" customHeight="1">
      <c r="A14" s="63" t="s">
        <v>580</v>
      </c>
      <c r="B14" s="64" t="s">
        <v>601</v>
      </c>
      <c r="C14" s="11" t="s">
        <v>152</v>
      </c>
      <c r="D14" s="11"/>
      <c r="E14" s="11"/>
      <c r="F14" s="11"/>
      <c r="G14" s="11"/>
      <c r="H14" s="11"/>
    </row>
    <row r="15" spans="1:8" ht="75" customHeight="1">
      <c r="A15" s="63" t="s">
        <v>581</v>
      </c>
      <c r="B15" s="64" t="s">
        <v>602</v>
      </c>
      <c r="C15" s="11" t="s">
        <v>151</v>
      </c>
      <c r="D15" s="11"/>
      <c r="E15" s="11"/>
      <c r="F15" s="11"/>
      <c r="G15" s="11"/>
      <c r="H15" s="11"/>
    </row>
    <row r="16" spans="1:8" ht="216.75">
      <c r="A16" s="63" t="s">
        <v>582</v>
      </c>
      <c r="B16" s="66" t="s">
        <v>603</v>
      </c>
      <c r="C16" s="11" t="s">
        <v>153</v>
      </c>
      <c r="D16" s="11"/>
      <c r="E16" s="11"/>
      <c r="F16" s="11"/>
      <c r="G16" s="11"/>
      <c r="H16" s="11"/>
    </row>
    <row r="17" spans="1:8" ht="120" customHeight="1">
      <c r="A17" s="63" t="s">
        <v>583</v>
      </c>
      <c r="B17" s="64" t="s">
        <v>604</v>
      </c>
      <c r="C17" s="11" t="s">
        <v>150</v>
      </c>
      <c r="D17" s="11"/>
      <c r="E17" s="11"/>
      <c r="F17" s="11"/>
      <c r="G17" s="11"/>
      <c r="H17" s="11"/>
    </row>
    <row r="18" spans="1:8" ht="120.75" customHeight="1">
      <c r="A18" s="63" t="s">
        <v>584</v>
      </c>
      <c r="B18" s="64" t="s">
        <v>605</v>
      </c>
      <c r="C18" s="11" t="s">
        <v>154</v>
      </c>
      <c r="D18" s="11"/>
      <c r="E18" s="11"/>
      <c r="F18" s="11"/>
      <c r="G18" s="11"/>
      <c r="H18" s="11"/>
    </row>
    <row r="19" spans="1:8" ht="89.25">
      <c r="A19" s="63" t="s">
        <v>585</v>
      </c>
      <c r="B19" s="64" t="s">
        <v>606</v>
      </c>
      <c r="C19" s="11" t="s">
        <v>150</v>
      </c>
      <c r="D19" s="11"/>
      <c r="E19" s="11"/>
      <c r="F19" s="11"/>
      <c r="G19" s="11"/>
      <c r="H19" s="11"/>
    </row>
    <row r="20" spans="1:8" ht="51">
      <c r="A20" s="63" t="s">
        <v>586</v>
      </c>
      <c r="B20" s="64" t="s">
        <v>607</v>
      </c>
      <c r="C20" s="39" t="s">
        <v>155</v>
      </c>
      <c r="D20" s="11"/>
      <c r="E20" s="11"/>
      <c r="F20" s="11"/>
      <c r="G20" s="11"/>
      <c r="H20" s="11"/>
    </row>
    <row r="21" spans="1:8" ht="63" customHeight="1">
      <c r="A21" s="63" t="s">
        <v>587</v>
      </c>
      <c r="B21" s="64" t="s">
        <v>608</v>
      </c>
      <c r="C21" s="11" t="s">
        <v>156</v>
      </c>
      <c r="D21" s="11"/>
      <c r="E21" s="11"/>
      <c r="F21" s="11"/>
      <c r="G21" s="11"/>
      <c r="H21" s="11"/>
    </row>
    <row r="22" spans="1:8" ht="167.25" customHeight="1">
      <c r="A22" s="63" t="s">
        <v>588</v>
      </c>
      <c r="B22" s="64" t="s">
        <v>609</v>
      </c>
      <c r="C22" s="11" t="s">
        <v>157</v>
      </c>
      <c r="D22" s="11"/>
      <c r="E22" s="11"/>
      <c r="F22" s="11"/>
      <c r="G22" s="11"/>
      <c r="H22" s="11"/>
    </row>
    <row r="23" spans="1:8" ht="151.5" customHeight="1">
      <c r="A23" s="63" t="s">
        <v>589</v>
      </c>
      <c r="B23" s="64" t="s">
        <v>610</v>
      </c>
      <c r="C23" s="11" t="s">
        <v>154</v>
      </c>
      <c r="D23" s="11"/>
      <c r="E23" s="11"/>
      <c r="F23" s="11"/>
      <c r="G23" s="11"/>
      <c r="H23" s="11"/>
    </row>
    <row r="24" spans="1:8" ht="107.25" customHeight="1">
      <c r="A24" s="63" t="s">
        <v>590</v>
      </c>
      <c r="B24" s="64" t="s">
        <v>611</v>
      </c>
      <c r="C24" s="11" t="s">
        <v>154</v>
      </c>
      <c r="D24" s="11"/>
      <c r="E24" s="11"/>
      <c r="F24" s="11"/>
      <c r="G24" s="11"/>
      <c r="H24" s="11"/>
    </row>
    <row r="25" spans="1:8" ht="152.25" customHeight="1">
      <c r="A25" s="63" t="s">
        <v>591</v>
      </c>
      <c r="B25" s="64" t="s">
        <v>612</v>
      </c>
      <c r="C25" s="11" t="s">
        <v>158</v>
      </c>
      <c r="D25" s="11"/>
      <c r="E25" s="11"/>
      <c r="F25" s="11"/>
      <c r="G25" s="11"/>
      <c r="H25" s="11"/>
    </row>
    <row r="26" spans="1:8" ht="63.75">
      <c r="A26" s="63" t="s">
        <v>592</v>
      </c>
      <c r="B26" s="64" t="s">
        <v>613</v>
      </c>
      <c r="C26" s="11" t="s">
        <v>464</v>
      </c>
      <c r="D26" s="11"/>
      <c r="E26" s="11"/>
      <c r="F26" s="11"/>
      <c r="G26" s="11"/>
      <c r="H26" s="11"/>
    </row>
    <row r="27" spans="1:8" ht="77.25" customHeight="1">
      <c r="A27" s="68" t="s">
        <v>593</v>
      </c>
      <c r="B27" s="28" t="s">
        <v>614</v>
      </c>
      <c r="C27" s="11" t="s">
        <v>463</v>
      </c>
      <c r="D27" s="11"/>
      <c r="E27" s="11"/>
      <c r="F27" s="11"/>
      <c r="G27" s="11"/>
      <c r="H27" s="11"/>
    </row>
    <row r="28" spans="1:2" ht="15">
      <c r="A28" s="69"/>
      <c r="B28" s="20"/>
    </row>
    <row r="29" spans="1:2" ht="15">
      <c r="A29" s="69"/>
      <c r="B29" s="20"/>
    </row>
    <row r="30" spans="1:2" ht="15">
      <c r="A30" s="69"/>
      <c r="B30" s="20"/>
    </row>
    <row r="31" spans="1:2" ht="15">
      <c r="A31" s="69"/>
      <c r="B31" s="20"/>
    </row>
    <row r="32" spans="1:2" ht="15">
      <c r="A32" s="69"/>
      <c r="B32" s="20"/>
    </row>
    <row r="33" spans="1:2" ht="15">
      <c r="A33" s="69"/>
      <c r="B33" s="20"/>
    </row>
    <row r="34" spans="1:2" ht="15">
      <c r="A34" s="69"/>
      <c r="B34" s="20"/>
    </row>
    <row r="35" spans="1:2" ht="15">
      <c r="A35" s="69"/>
      <c r="B35" s="20"/>
    </row>
    <row r="36" spans="1:2" ht="15">
      <c r="A36" s="69"/>
      <c r="B36" s="20"/>
    </row>
    <row r="37" spans="1:2" ht="15">
      <c r="A37" s="69"/>
      <c r="B37" s="20"/>
    </row>
    <row r="38" spans="1:2" ht="15">
      <c r="A38" s="69"/>
      <c r="B38" s="20"/>
    </row>
    <row r="39" spans="1:2" ht="15">
      <c r="A39" s="69"/>
      <c r="B39" s="20"/>
    </row>
    <row r="40" spans="1:2" ht="15">
      <c r="A40" s="69"/>
      <c r="B40" s="20"/>
    </row>
    <row r="41" spans="1:2" ht="15">
      <c r="A41" s="69"/>
      <c r="B41" s="20"/>
    </row>
    <row r="42" spans="1:2" ht="15">
      <c r="A42" s="69"/>
      <c r="B42" s="20"/>
    </row>
    <row r="43" spans="1:2" ht="15">
      <c r="A43" s="69"/>
      <c r="B43" s="20"/>
    </row>
    <row r="44" spans="1:2" ht="15">
      <c r="A44" s="69"/>
      <c r="B44" s="20"/>
    </row>
    <row r="45" spans="1:2" ht="15">
      <c r="A45" s="69"/>
      <c r="B45" s="20"/>
    </row>
    <row r="46" spans="1:2" ht="15">
      <c r="A46" s="69"/>
      <c r="B46" s="20"/>
    </row>
    <row r="47" spans="1:2" ht="15">
      <c r="A47" s="69"/>
      <c r="B47" s="20"/>
    </row>
    <row r="48" spans="1:2" ht="15">
      <c r="A48" s="69"/>
      <c r="B48" s="20"/>
    </row>
    <row r="49" spans="1:2" ht="15">
      <c r="A49" s="69"/>
      <c r="B49" s="20"/>
    </row>
    <row r="50" spans="1:2" ht="15">
      <c r="A50" s="69"/>
      <c r="B50" s="20"/>
    </row>
    <row r="51" spans="1:2" ht="15">
      <c r="A51" s="69"/>
      <c r="B51" s="20"/>
    </row>
    <row r="52" spans="1:2" ht="15">
      <c r="A52" s="69"/>
      <c r="B52" s="20"/>
    </row>
    <row r="53" spans="1:2" ht="15">
      <c r="A53" s="69"/>
      <c r="B53" s="20"/>
    </row>
    <row r="54" spans="1:2" ht="15">
      <c r="A54" s="69"/>
      <c r="B54" s="20"/>
    </row>
    <row r="55" ht="15">
      <c r="B55" s="20"/>
    </row>
    <row r="56" ht="15">
      <c r="B56" s="20"/>
    </row>
    <row r="57" ht="15">
      <c r="B57" s="20"/>
    </row>
    <row r="58" ht="15">
      <c r="B58" s="20"/>
    </row>
    <row r="59" ht="15">
      <c r="B59" s="20"/>
    </row>
    <row r="60" ht="15">
      <c r="B60" s="20"/>
    </row>
    <row r="61" ht="15">
      <c r="B61" s="20"/>
    </row>
    <row r="62" ht="15">
      <c r="B62" s="20"/>
    </row>
    <row r="63" ht="15">
      <c r="B63" s="20"/>
    </row>
    <row r="64" ht="15">
      <c r="B64" s="20"/>
    </row>
    <row r="65" ht="15">
      <c r="B65" s="20"/>
    </row>
    <row r="66" ht="15">
      <c r="B66" s="20"/>
    </row>
    <row r="67" ht="15">
      <c r="B67" s="20"/>
    </row>
    <row r="68" ht="15">
      <c r="B68" s="20"/>
    </row>
    <row r="69" ht="15">
      <c r="B69" s="20"/>
    </row>
    <row r="70" ht="15">
      <c r="B70" s="20"/>
    </row>
    <row r="71" ht="15">
      <c r="B71" s="20"/>
    </row>
    <row r="72" ht="15">
      <c r="B72" s="20"/>
    </row>
    <row r="73" ht="15">
      <c r="B73" s="20"/>
    </row>
    <row r="74" ht="15">
      <c r="B74" s="20"/>
    </row>
    <row r="75" ht="15">
      <c r="B75" s="20"/>
    </row>
    <row r="76" ht="15">
      <c r="B76" s="20"/>
    </row>
    <row r="77" ht="15">
      <c r="B77" s="20"/>
    </row>
    <row r="78" ht="15">
      <c r="B78" s="20"/>
    </row>
    <row r="79" ht="15">
      <c r="B79" s="20"/>
    </row>
    <row r="80" ht="15">
      <c r="B80" s="20"/>
    </row>
    <row r="81" ht="15">
      <c r="B81" s="20"/>
    </row>
    <row r="82" ht="15">
      <c r="B82" s="20"/>
    </row>
    <row r="83" ht="15">
      <c r="B83" s="20"/>
    </row>
    <row r="84" ht="15">
      <c r="B84" s="20"/>
    </row>
    <row r="85" ht="15">
      <c r="B85" s="20"/>
    </row>
    <row r="86" ht="15">
      <c r="B86" s="20"/>
    </row>
    <row r="87" ht="15">
      <c r="B87" s="20"/>
    </row>
    <row r="88" ht="15">
      <c r="B88" s="20"/>
    </row>
    <row r="89" ht="15">
      <c r="B89" s="20"/>
    </row>
    <row r="90" ht="15">
      <c r="B90" s="20"/>
    </row>
    <row r="91" ht="15">
      <c r="B91" s="20"/>
    </row>
    <row r="92" ht="15">
      <c r="B92" s="20"/>
    </row>
    <row r="93" ht="15">
      <c r="B93" s="20"/>
    </row>
    <row r="94" ht="15">
      <c r="B94" s="20"/>
    </row>
    <row r="95" ht="15">
      <c r="B95" s="20"/>
    </row>
    <row r="96" ht="15">
      <c r="B96" s="20"/>
    </row>
    <row r="97" ht="15">
      <c r="B97" s="20"/>
    </row>
    <row r="98" ht="15">
      <c r="B98" s="20"/>
    </row>
    <row r="99" ht="15">
      <c r="B99" s="20"/>
    </row>
    <row r="100" ht="15">
      <c r="B100" s="20"/>
    </row>
    <row r="101" ht="15">
      <c r="B101" s="20"/>
    </row>
    <row r="102" ht="15">
      <c r="B102" s="20"/>
    </row>
    <row r="103" ht="15">
      <c r="B103" s="20"/>
    </row>
    <row r="104" ht="15">
      <c r="B104" s="20"/>
    </row>
    <row r="105" ht="15">
      <c r="B105" s="20"/>
    </row>
    <row r="106" ht="15">
      <c r="B106" s="20"/>
    </row>
    <row r="107" ht="15">
      <c r="B107" s="20"/>
    </row>
    <row r="108" ht="15">
      <c r="B108" s="20"/>
    </row>
    <row r="109" ht="15">
      <c r="B109" s="20"/>
    </row>
    <row r="110" ht="15">
      <c r="B110" s="20"/>
    </row>
    <row r="111" ht="15">
      <c r="B111" s="20"/>
    </row>
    <row r="112" ht="15">
      <c r="B112" s="20"/>
    </row>
    <row r="113" ht="15">
      <c r="B113" s="20"/>
    </row>
    <row r="114" ht="15">
      <c r="B114" s="20"/>
    </row>
    <row r="115" ht="15">
      <c r="B115" s="20"/>
    </row>
    <row r="116" ht="15">
      <c r="B116" s="20"/>
    </row>
    <row r="117" ht="15">
      <c r="B117" s="20"/>
    </row>
    <row r="118" ht="15">
      <c r="B118" s="20"/>
    </row>
    <row r="119" ht="15">
      <c r="B119" s="20"/>
    </row>
    <row r="120" ht="15">
      <c r="B120" s="20"/>
    </row>
    <row r="121" ht="15">
      <c r="B121" s="20"/>
    </row>
    <row r="122" ht="15">
      <c r="B122" s="20"/>
    </row>
    <row r="123" ht="15">
      <c r="B123" s="20"/>
    </row>
    <row r="124" ht="15">
      <c r="B124" s="20"/>
    </row>
    <row r="125" ht="15">
      <c r="B125" s="20"/>
    </row>
    <row r="126" ht="15">
      <c r="B126" s="20"/>
    </row>
    <row r="127" ht="15">
      <c r="B127" s="20"/>
    </row>
    <row r="128" ht="15">
      <c r="B128" s="20"/>
    </row>
    <row r="129" ht="15">
      <c r="B129" s="20"/>
    </row>
    <row r="130" ht="15">
      <c r="B130" s="20"/>
    </row>
    <row r="131" ht="15">
      <c r="B131" s="20"/>
    </row>
    <row r="132" ht="15">
      <c r="B132" s="20"/>
    </row>
    <row r="133" ht="15">
      <c r="B133" s="20"/>
    </row>
    <row r="134" ht="15">
      <c r="B134" s="20"/>
    </row>
    <row r="135" ht="15">
      <c r="B135" s="20"/>
    </row>
    <row r="136" ht="15">
      <c r="B136" s="20"/>
    </row>
    <row r="137" ht="15">
      <c r="B137" s="20"/>
    </row>
    <row r="138" ht="15">
      <c r="B138" s="20"/>
    </row>
    <row r="139" ht="15">
      <c r="B139" s="20"/>
    </row>
    <row r="140" ht="15">
      <c r="B140" s="20"/>
    </row>
    <row r="141" ht="15">
      <c r="B141" s="20"/>
    </row>
    <row r="142" ht="15">
      <c r="B142" s="20"/>
    </row>
    <row r="143" ht="15">
      <c r="B143" s="20"/>
    </row>
    <row r="144" ht="15">
      <c r="B144" s="20"/>
    </row>
    <row r="145" ht="15">
      <c r="B145" s="20"/>
    </row>
    <row r="146" ht="15">
      <c r="B146" s="20"/>
    </row>
    <row r="147" ht="15">
      <c r="B147" s="20"/>
    </row>
    <row r="148" ht="15">
      <c r="B148" s="20"/>
    </row>
    <row r="149" ht="15">
      <c r="B149" s="20"/>
    </row>
    <row r="150" ht="15">
      <c r="B150" s="20"/>
    </row>
    <row r="151" ht="15">
      <c r="B151" s="20"/>
    </row>
    <row r="152" ht="15">
      <c r="B152" s="20"/>
    </row>
    <row r="153" ht="15">
      <c r="B153" s="20"/>
    </row>
    <row r="154" ht="15">
      <c r="B154" s="20"/>
    </row>
    <row r="155" ht="15">
      <c r="B155" s="20"/>
    </row>
    <row r="156" ht="15">
      <c r="B156" s="20"/>
    </row>
    <row r="157" ht="15">
      <c r="B157" s="20"/>
    </row>
    <row r="158" ht="15">
      <c r="B158" s="20"/>
    </row>
    <row r="159" ht="15">
      <c r="B159" s="20"/>
    </row>
    <row r="160" ht="15">
      <c r="B160" s="20"/>
    </row>
    <row r="161" ht="15">
      <c r="B161" s="20"/>
    </row>
    <row r="162" ht="15">
      <c r="B162" s="20"/>
    </row>
    <row r="163" ht="15">
      <c r="B163" s="20"/>
    </row>
    <row r="164" ht="15">
      <c r="B164" s="20"/>
    </row>
    <row r="165" ht="15">
      <c r="B165" s="20"/>
    </row>
    <row r="166" ht="15">
      <c r="B166" s="20"/>
    </row>
    <row r="167" ht="15">
      <c r="B167" s="20"/>
    </row>
    <row r="168" ht="15">
      <c r="B168" s="20"/>
    </row>
    <row r="169" ht="15">
      <c r="B169" s="20"/>
    </row>
    <row r="170" ht="15">
      <c r="B170" s="20"/>
    </row>
    <row r="171" ht="15">
      <c r="B171" s="20"/>
    </row>
    <row r="172" ht="15">
      <c r="B172" s="20"/>
    </row>
    <row r="173" ht="15">
      <c r="B173" s="20"/>
    </row>
    <row r="174" ht="15">
      <c r="B174" s="20"/>
    </row>
    <row r="175" ht="15">
      <c r="B175" s="20"/>
    </row>
    <row r="176" ht="15">
      <c r="B176" s="20"/>
    </row>
    <row r="177" ht="15">
      <c r="B177" s="20"/>
    </row>
    <row r="178" ht="15">
      <c r="B178" s="20"/>
    </row>
    <row r="179" ht="15">
      <c r="B179" s="20"/>
    </row>
    <row r="180" ht="15">
      <c r="B180" s="20"/>
    </row>
    <row r="181" ht="15">
      <c r="B181" s="20"/>
    </row>
    <row r="182" ht="15">
      <c r="B182" s="20"/>
    </row>
    <row r="183" ht="15">
      <c r="B183" s="20"/>
    </row>
    <row r="184" ht="15">
      <c r="B184" s="20"/>
    </row>
    <row r="185" ht="15">
      <c r="B185" s="20"/>
    </row>
    <row r="186" ht="15">
      <c r="B186" s="20"/>
    </row>
    <row r="187" ht="15">
      <c r="B187" s="20"/>
    </row>
    <row r="188" ht="15">
      <c r="B188" s="20"/>
    </row>
    <row r="189" ht="15">
      <c r="B189" s="20"/>
    </row>
    <row r="190" ht="15">
      <c r="B190" s="20"/>
    </row>
    <row r="191" ht="15">
      <c r="B191" s="20"/>
    </row>
    <row r="192" ht="15">
      <c r="B192" s="20"/>
    </row>
    <row r="193" ht="15">
      <c r="B193" s="20"/>
    </row>
    <row r="194" ht="15">
      <c r="B194" s="20"/>
    </row>
    <row r="195" ht="15">
      <c r="B195" s="20"/>
    </row>
    <row r="196" ht="15">
      <c r="B196" s="20"/>
    </row>
    <row r="197" ht="15">
      <c r="B197" s="20"/>
    </row>
    <row r="198" ht="15">
      <c r="B198" s="20"/>
    </row>
    <row r="199" ht="15">
      <c r="B199" s="20"/>
    </row>
    <row r="200" ht="15">
      <c r="B200" s="20"/>
    </row>
    <row r="201" ht="15">
      <c r="B201" s="20"/>
    </row>
    <row r="202" ht="15">
      <c r="B202" s="20"/>
    </row>
    <row r="203" ht="15">
      <c r="B203" s="20"/>
    </row>
    <row r="204" ht="15">
      <c r="B204" s="20"/>
    </row>
    <row r="205" ht="15">
      <c r="B205" s="20"/>
    </row>
    <row r="206" ht="15">
      <c r="B206" s="20"/>
    </row>
    <row r="207" ht="15">
      <c r="B207" s="20"/>
    </row>
    <row r="208" ht="15">
      <c r="B208" s="20"/>
    </row>
    <row r="209" ht="15">
      <c r="B209" s="20"/>
    </row>
    <row r="210" ht="15">
      <c r="B210" s="20"/>
    </row>
    <row r="211" ht="15">
      <c r="B211" s="20"/>
    </row>
    <row r="212" ht="15">
      <c r="B212" s="20"/>
    </row>
    <row r="213" ht="15">
      <c r="B213" s="20"/>
    </row>
    <row r="214" ht="15">
      <c r="B214" s="20"/>
    </row>
    <row r="215" ht="15">
      <c r="B215" s="20"/>
    </row>
    <row r="216" ht="15">
      <c r="B216" s="20"/>
    </row>
    <row r="217" ht="15">
      <c r="B217" s="20"/>
    </row>
    <row r="218" ht="15">
      <c r="B218" s="20"/>
    </row>
    <row r="219" ht="15">
      <c r="B219" s="20"/>
    </row>
    <row r="220" ht="15">
      <c r="B220" s="20"/>
    </row>
    <row r="221" ht="15">
      <c r="B221" s="20"/>
    </row>
    <row r="222" ht="15">
      <c r="B222" s="20"/>
    </row>
    <row r="223" ht="15">
      <c r="B223" s="20"/>
    </row>
    <row r="224" ht="15">
      <c r="B224" s="20"/>
    </row>
    <row r="225" ht="15">
      <c r="B225" s="20"/>
    </row>
    <row r="226" ht="15">
      <c r="B226" s="20"/>
    </row>
    <row r="227" ht="15">
      <c r="B227" s="20"/>
    </row>
    <row r="228" ht="15">
      <c r="B228" s="20"/>
    </row>
    <row r="229" ht="15">
      <c r="B229" s="20"/>
    </row>
    <row r="230" ht="15">
      <c r="B230" s="20"/>
    </row>
    <row r="231" ht="15">
      <c r="B231" s="20"/>
    </row>
    <row r="232" ht="15">
      <c r="B232" s="20"/>
    </row>
    <row r="233" ht="15">
      <c r="B233" s="20"/>
    </row>
    <row r="234" ht="15">
      <c r="B234" s="20"/>
    </row>
    <row r="235" ht="15">
      <c r="B235" s="20"/>
    </row>
    <row r="236" ht="15">
      <c r="B236" s="20"/>
    </row>
    <row r="237" ht="15">
      <c r="B237" s="20"/>
    </row>
    <row r="238" ht="15">
      <c r="B238" s="20"/>
    </row>
    <row r="239" ht="15">
      <c r="B239" s="20"/>
    </row>
    <row r="240" ht="15">
      <c r="B240" s="20"/>
    </row>
    <row r="241" ht="15">
      <c r="B241" s="20"/>
    </row>
    <row r="242" ht="15">
      <c r="B242" s="20"/>
    </row>
    <row r="243" ht="15">
      <c r="B243" s="20"/>
    </row>
    <row r="244" ht="15">
      <c r="B244" s="20"/>
    </row>
    <row r="245" ht="15">
      <c r="B245" s="20"/>
    </row>
    <row r="246" ht="15">
      <c r="B246" s="20"/>
    </row>
    <row r="247" ht="15">
      <c r="B247" s="20"/>
    </row>
    <row r="248" ht="15">
      <c r="B248" s="20"/>
    </row>
    <row r="249" ht="15">
      <c r="B249" s="20"/>
    </row>
    <row r="250" ht="15">
      <c r="B250" s="20"/>
    </row>
    <row r="251" ht="15">
      <c r="B251" s="20"/>
    </row>
    <row r="252" ht="15">
      <c r="B252" s="20"/>
    </row>
    <row r="253" ht="15">
      <c r="B253" s="20"/>
    </row>
    <row r="254" ht="15">
      <c r="B254" s="20"/>
    </row>
    <row r="255" ht="15">
      <c r="B255" s="20"/>
    </row>
    <row r="256" ht="15">
      <c r="B256" s="20"/>
    </row>
    <row r="257" ht="15">
      <c r="B257" s="20"/>
    </row>
    <row r="258" ht="15">
      <c r="B258" s="20"/>
    </row>
    <row r="259" ht="15">
      <c r="B259" s="20"/>
    </row>
    <row r="260" ht="15">
      <c r="B260" s="20"/>
    </row>
    <row r="261" ht="15">
      <c r="B261" s="20"/>
    </row>
    <row r="262" ht="15">
      <c r="B262" s="20"/>
    </row>
    <row r="263" ht="15">
      <c r="B263" s="20"/>
    </row>
    <row r="264" ht="15">
      <c r="B264" s="20"/>
    </row>
    <row r="265" ht="15">
      <c r="B265" s="20"/>
    </row>
    <row r="266" ht="15">
      <c r="B266" s="20"/>
    </row>
    <row r="267" ht="15">
      <c r="B267" s="20"/>
    </row>
    <row r="268" ht="15">
      <c r="B268" s="20"/>
    </row>
    <row r="269" ht="15">
      <c r="B269" s="20"/>
    </row>
    <row r="270" ht="15">
      <c r="B270" s="20"/>
    </row>
    <row r="271" ht="15">
      <c r="B271" s="20"/>
    </row>
    <row r="272" ht="15">
      <c r="B272" s="20"/>
    </row>
    <row r="273" ht="15">
      <c r="B273" s="20"/>
    </row>
    <row r="274" ht="15">
      <c r="B274" s="20"/>
    </row>
    <row r="275" ht="15">
      <c r="B275" s="20"/>
    </row>
    <row r="276" ht="15">
      <c r="B276" s="20"/>
    </row>
    <row r="277" ht="15">
      <c r="B277" s="20"/>
    </row>
    <row r="278" ht="15">
      <c r="B278" s="20"/>
    </row>
    <row r="279" ht="15">
      <c r="B279" s="20"/>
    </row>
    <row r="280" ht="15">
      <c r="B280" s="20"/>
    </row>
    <row r="281" ht="15">
      <c r="B281" s="20"/>
    </row>
    <row r="282" ht="15">
      <c r="B282" s="20"/>
    </row>
    <row r="283" ht="15">
      <c r="B283" s="20"/>
    </row>
    <row r="284" ht="15">
      <c r="B284" s="20"/>
    </row>
    <row r="285" ht="15">
      <c r="B285" s="20"/>
    </row>
    <row r="286" ht="15">
      <c r="B286" s="20"/>
    </row>
    <row r="287" ht="15">
      <c r="B287" s="20"/>
    </row>
    <row r="288" ht="15">
      <c r="B288" s="20"/>
    </row>
    <row r="289" ht="15">
      <c r="B289" s="20"/>
    </row>
    <row r="290" ht="15">
      <c r="B290" s="20"/>
    </row>
    <row r="291" ht="15">
      <c r="B291" s="20"/>
    </row>
    <row r="292" ht="15">
      <c r="B292" s="20"/>
    </row>
    <row r="293" ht="15">
      <c r="B293" s="20"/>
    </row>
    <row r="294" ht="15">
      <c r="B294" s="20"/>
    </row>
    <row r="295" ht="15">
      <c r="B295" s="20"/>
    </row>
    <row r="296" ht="15">
      <c r="B296" s="20"/>
    </row>
    <row r="297" ht="15">
      <c r="B297" s="20"/>
    </row>
    <row r="298" ht="15">
      <c r="B298" s="20"/>
    </row>
    <row r="299" ht="15">
      <c r="B299" s="20"/>
    </row>
    <row r="300" ht="15">
      <c r="B300" s="20"/>
    </row>
    <row r="301" ht="15">
      <c r="B301" s="20"/>
    </row>
    <row r="302" ht="15">
      <c r="B302" s="20"/>
    </row>
    <row r="303" ht="15">
      <c r="B303" s="20"/>
    </row>
    <row r="304" ht="15">
      <c r="B304" s="20"/>
    </row>
    <row r="305" ht="15">
      <c r="B305" s="20"/>
    </row>
    <row r="306" ht="15">
      <c r="B306" s="20"/>
    </row>
    <row r="307" ht="15">
      <c r="B307" s="20"/>
    </row>
    <row r="308" ht="15">
      <c r="B308" s="20"/>
    </row>
    <row r="309" ht="15">
      <c r="B309" s="20"/>
    </row>
    <row r="310" ht="15">
      <c r="B310" s="20"/>
    </row>
    <row r="311" ht="15">
      <c r="B311" s="20"/>
    </row>
    <row r="312" ht="15">
      <c r="B312" s="20"/>
    </row>
    <row r="313" ht="15">
      <c r="B313" s="20"/>
    </row>
    <row r="314" ht="15">
      <c r="B314" s="20"/>
    </row>
    <row r="315" ht="15">
      <c r="B315" s="20"/>
    </row>
    <row r="316" ht="15">
      <c r="B316" s="20"/>
    </row>
    <row r="317" ht="15">
      <c r="B317" s="20"/>
    </row>
    <row r="318" ht="15">
      <c r="B318" s="20"/>
    </row>
    <row r="319" ht="15">
      <c r="B319" s="20"/>
    </row>
    <row r="320" ht="15">
      <c r="B320" s="20"/>
    </row>
    <row r="321" ht="15">
      <c r="B321" s="20"/>
    </row>
    <row r="322" ht="15">
      <c r="B322" s="20"/>
    </row>
    <row r="323" ht="15">
      <c r="B323" s="20"/>
    </row>
    <row r="324" ht="15">
      <c r="B324" s="20"/>
    </row>
    <row r="325" ht="15">
      <c r="B325" s="20"/>
    </row>
    <row r="326" ht="15">
      <c r="B326" s="20"/>
    </row>
    <row r="327" ht="15">
      <c r="B327" s="20"/>
    </row>
    <row r="328" ht="15">
      <c r="B328" s="20"/>
    </row>
    <row r="329" ht="15">
      <c r="B329" s="20"/>
    </row>
    <row r="330" ht="15">
      <c r="B330" s="20"/>
    </row>
    <row r="331" ht="15">
      <c r="B331" s="20"/>
    </row>
    <row r="332" ht="15">
      <c r="B332" s="20"/>
    </row>
    <row r="333" ht="15">
      <c r="B333" s="20"/>
    </row>
    <row r="334" ht="15">
      <c r="B334" s="20"/>
    </row>
    <row r="335" ht="15">
      <c r="B335" s="20"/>
    </row>
    <row r="336" ht="15">
      <c r="B336" s="20"/>
    </row>
    <row r="337" ht="15">
      <c r="B337" s="20"/>
    </row>
    <row r="338" ht="15">
      <c r="B338" s="20"/>
    </row>
    <row r="339" ht="15">
      <c r="B339" s="20"/>
    </row>
    <row r="340" ht="15">
      <c r="B340" s="20"/>
    </row>
    <row r="341" ht="15">
      <c r="B341" s="20"/>
    </row>
    <row r="342" ht="15">
      <c r="B342" s="20"/>
    </row>
    <row r="343" ht="15">
      <c r="B343" s="20"/>
    </row>
    <row r="344" ht="15">
      <c r="B344" s="20"/>
    </row>
    <row r="345" ht="15">
      <c r="B345" s="20"/>
    </row>
    <row r="346" ht="15">
      <c r="B346" s="20"/>
    </row>
    <row r="347" ht="15">
      <c r="B347" s="20"/>
    </row>
    <row r="348" ht="15">
      <c r="B348" s="20"/>
    </row>
    <row r="349" ht="15">
      <c r="B349" s="20"/>
    </row>
    <row r="350" ht="15">
      <c r="B350" s="20"/>
    </row>
    <row r="351" ht="15">
      <c r="B351" s="20"/>
    </row>
    <row r="352" ht="15">
      <c r="B352" s="20"/>
    </row>
    <row r="353" ht="15">
      <c r="B353" s="20"/>
    </row>
    <row r="354" ht="15">
      <c r="B354" s="20"/>
    </row>
    <row r="355" ht="15">
      <c r="B355" s="20"/>
    </row>
    <row r="356" ht="15">
      <c r="B356" s="20"/>
    </row>
    <row r="357" ht="15">
      <c r="B357" s="20"/>
    </row>
    <row r="358" ht="15">
      <c r="B358" s="20"/>
    </row>
    <row r="359" ht="15">
      <c r="B359" s="20"/>
    </row>
    <row r="360" ht="15">
      <c r="B360" s="20"/>
    </row>
    <row r="361" ht="15">
      <c r="B361" s="20"/>
    </row>
    <row r="362" ht="15">
      <c r="B362" s="20"/>
    </row>
    <row r="363" ht="15">
      <c r="B363" s="20"/>
    </row>
    <row r="364" ht="15">
      <c r="B364" s="20"/>
    </row>
    <row r="365" ht="15">
      <c r="B365" s="20"/>
    </row>
    <row r="366" ht="15">
      <c r="B366" s="20"/>
    </row>
    <row r="367" ht="15">
      <c r="B367" s="20"/>
    </row>
    <row r="368" ht="15">
      <c r="B368" s="20"/>
    </row>
    <row r="369" ht="15">
      <c r="B369" s="20"/>
    </row>
    <row r="370" ht="15">
      <c r="B370" s="20"/>
    </row>
    <row r="371" ht="15">
      <c r="B371" s="20"/>
    </row>
    <row r="372" ht="15">
      <c r="B372" s="20"/>
    </row>
    <row r="373" ht="15">
      <c r="B373" s="20"/>
    </row>
    <row r="374" ht="15">
      <c r="B374" s="20"/>
    </row>
    <row r="375" ht="15">
      <c r="B375" s="20"/>
    </row>
    <row r="376" ht="15">
      <c r="B376" s="20"/>
    </row>
    <row r="377" ht="15">
      <c r="B377" s="20"/>
    </row>
    <row r="378" ht="15">
      <c r="B378" s="20"/>
    </row>
    <row r="379" ht="15">
      <c r="B379" s="20"/>
    </row>
    <row r="380" ht="15">
      <c r="B380" s="20"/>
    </row>
    <row r="381" ht="15">
      <c r="B381" s="20"/>
    </row>
  </sheetData>
  <sheetProtection/>
  <mergeCells count="3">
    <mergeCell ref="A1:H1"/>
    <mergeCell ref="A3:B3"/>
    <mergeCell ref="C3:F3"/>
  </mergeCells>
  <printOptions/>
  <pageMargins left="0.7" right="0.7" top="0.75" bottom="0.75" header="0.3" footer="0.3"/>
  <pageSetup horizontalDpi="600" verticalDpi="600" orientation="landscape" scale="83" r:id="rId1"/>
  <headerFooter>
    <oddHeader>&amp;CAPPENDIX A
GSS11578D-MEAT
</oddHeader>
  </headerFooter>
</worksheet>
</file>

<file path=xl/worksheets/sheet5.xml><?xml version="1.0" encoding="utf-8"?>
<worksheet xmlns="http://schemas.openxmlformats.org/spreadsheetml/2006/main" xmlns:r="http://schemas.openxmlformats.org/officeDocument/2006/relationships">
  <dimension ref="A1:E323"/>
  <sheetViews>
    <sheetView zoomScaleSheetLayoutView="90" workbookViewId="0" topLeftCell="A1">
      <selection activeCell="A1" sqref="A1:E1"/>
    </sheetView>
  </sheetViews>
  <sheetFormatPr defaultColWidth="9.140625" defaultRowHeight="15"/>
  <cols>
    <col min="1" max="1" width="6.8515625" style="92" bestFit="1" customWidth="1"/>
    <col min="2" max="2" width="40.7109375" style="21" customWidth="1"/>
    <col min="3" max="3" width="20.7109375" style="21" customWidth="1"/>
    <col min="4" max="4" width="20.7109375" style="34" customWidth="1"/>
    <col min="5" max="5" width="20.7109375" style="35" customWidth="1"/>
    <col min="6" max="16384" width="9.140625" style="21" customWidth="1"/>
  </cols>
  <sheetData>
    <row r="1" spans="1:5" ht="15.75">
      <c r="A1" s="154" t="s">
        <v>654</v>
      </c>
      <c r="B1" s="154"/>
      <c r="C1" s="154"/>
      <c r="D1" s="154"/>
      <c r="E1" s="154"/>
    </row>
    <row r="3" spans="1:5" ht="50.25" customHeight="1">
      <c r="A3" s="121" t="s">
        <v>730</v>
      </c>
      <c r="B3" s="122"/>
      <c r="C3" s="122"/>
      <c r="D3" s="122"/>
      <c r="E3" s="122"/>
    </row>
    <row r="5" ht="15">
      <c r="B5" s="21" t="s">
        <v>72</v>
      </c>
    </row>
    <row r="6" ht="15">
      <c r="B6" s="21" t="s">
        <v>133</v>
      </c>
    </row>
    <row r="7" ht="15">
      <c r="B7" s="21" t="s">
        <v>134</v>
      </c>
    </row>
    <row r="8" ht="15">
      <c r="B8" s="21" t="s">
        <v>135</v>
      </c>
    </row>
    <row r="9" ht="15">
      <c r="B9" s="21" t="s">
        <v>76</v>
      </c>
    </row>
    <row r="11" spans="1:5" ht="78" customHeight="1">
      <c r="A11" s="148" t="s">
        <v>465</v>
      </c>
      <c r="B11" s="148"/>
      <c r="C11" s="148"/>
      <c r="D11" s="148"/>
      <c r="E11" s="148"/>
    </row>
    <row r="13" ht="15">
      <c r="B13" s="21" t="s">
        <v>77</v>
      </c>
    </row>
    <row r="14" ht="15">
      <c r="B14" s="21" t="s">
        <v>78</v>
      </c>
    </row>
    <row r="15" ht="15">
      <c r="B15" s="21" t="s">
        <v>79</v>
      </c>
    </row>
    <row r="16" ht="15">
      <c r="B16" s="21" t="s">
        <v>80</v>
      </c>
    </row>
    <row r="17" ht="15">
      <c r="B17" s="21" t="s">
        <v>81</v>
      </c>
    </row>
    <row r="18" ht="15">
      <c r="B18" s="21" t="s">
        <v>82</v>
      </c>
    </row>
    <row r="19" ht="15">
      <c r="B19" s="21" t="s">
        <v>83</v>
      </c>
    </row>
    <row r="20" ht="15">
      <c r="B20" s="21" t="s">
        <v>84</v>
      </c>
    </row>
    <row r="22" spans="1:5" ht="49.5" customHeight="1">
      <c r="A22" s="121" t="s">
        <v>627</v>
      </c>
      <c r="B22" s="122"/>
      <c r="C22" s="122"/>
      <c r="D22" s="122"/>
      <c r="E22" s="122"/>
    </row>
    <row r="25" spans="1:5" ht="15">
      <c r="A25" s="147" t="s">
        <v>467</v>
      </c>
      <c r="B25" s="147"/>
      <c r="C25" s="147"/>
      <c r="D25" s="147"/>
      <c r="E25" s="147"/>
    </row>
    <row r="26" spans="1:5" s="34" customFormat="1" ht="15">
      <c r="A26" s="5" t="s">
        <v>0</v>
      </c>
      <c r="B26" s="5" t="s">
        <v>1</v>
      </c>
      <c r="C26" s="5" t="s">
        <v>2</v>
      </c>
      <c r="D26" s="5" t="s">
        <v>3</v>
      </c>
      <c r="E26" s="5" t="s">
        <v>4</v>
      </c>
    </row>
    <row r="27" spans="1:5" ht="15">
      <c r="A27" s="90" t="s">
        <v>14</v>
      </c>
      <c r="B27" s="10" t="s">
        <v>160</v>
      </c>
      <c r="C27" s="11" t="s">
        <v>161</v>
      </c>
      <c r="D27" s="10" t="s">
        <v>162</v>
      </c>
      <c r="E27" s="16">
        <v>115504</v>
      </c>
    </row>
    <row r="28" spans="1:5" ht="15">
      <c r="A28" s="85"/>
      <c r="B28" s="12"/>
      <c r="C28" s="13"/>
      <c r="D28" s="12"/>
      <c r="E28" s="17"/>
    </row>
    <row r="29" spans="1:5" ht="15">
      <c r="A29" s="90" t="s">
        <v>136</v>
      </c>
      <c r="B29" s="10" t="s">
        <v>163</v>
      </c>
      <c r="C29" s="11" t="s">
        <v>164</v>
      </c>
      <c r="D29" s="10" t="s">
        <v>165</v>
      </c>
      <c r="E29" s="36">
        <v>370153</v>
      </c>
    </row>
    <row r="30" spans="1:5" ht="15">
      <c r="A30" s="85"/>
      <c r="B30" s="12"/>
      <c r="C30" s="13"/>
      <c r="D30" s="12"/>
      <c r="E30" s="17"/>
    </row>
    <row r="31" spans="1:5" ht="15">
      <c r="A31" s="90" t="s">
        <v>19</v>
      </c>
      <c r="B31" s="10" t="s">
        <v>15</v>
      </c>
      <c r="C31" s="101" t="s">
        <v>11</v>
      </c>
      <c r="D31" s="102" t="s">
        <v>660</v>
      </c>
      <c r="E31" s="96">
        <v>3700623</v>
      </c>
    </row>
    <row r="32" spans="1:5" ht="15">
      <c r="A32" s="85"/>
      <c r="B32" s="12"/>
      <c r="C32" s="13"/>
      <c r="D32" s="12"/>
      <c r="E32" s="17"/>
    </row>
    <row r="33" spans="1:5" ht="15">
      <c r="A33" s="131" t="s">
        <v>23</v>
      </c>
      <c r="B33" s="124" t="s">
        <v>166</v>
      </c>
      <c r="C33" s="11" t="s">
        <v>167</v>
      </c>
      <c r="D33" s="10" t="s">
        <v>168</v>
      </c>
      <c r="E33" s="16">
        <v>15523</v>
      </c>
    </row>
    <row r="34" spans="1:5" ht="15">
      <c r="A34" s="133"/>
      <c r="B34" s="125"/>
      <c r="C34" s="101" t="s">
        <v>661</v>
      </c>
      <c r="D34" s="102" t="s">
        <v>168</v>
      </c>
      <c r="E34" s="96">
        <v>370128</v>
      </c>
    </row>
    <row r="35" spans="1:5" ht="15">
      <c r="A35" s="85"/>
      <c r="B35" s="6"/>
      <c r="C35" s="7"/>
      <c r="D35" s="6"/>
      <c r="E35" s="9"/>
    </row>
    <row r="36" spans="1:5" ht="15">
      <c r="A36" s="131" t="s">
        <v>26</v>
      </c>
      <c r="B36" s="124" t="s">
        <v>169</v>
      </c>
      <c r="C36" s="11" t="s">
        <v>170</v>
      </c>
      <c r="D36" s="10"/>
      <c r="E36" s="16">
        <v>2021</v>
      </c>
    </row>
    <row r="37" spans="1:5" ht="15">
      <c r="A37" s="132"/>
      <c r="B37" s="126"/>
      <c r="C37" s="11" t="s">
        <v>171</v>
      </c>
      <c r="D37" s="10"/>
      <c r="E37" s="16">
        <v>1022</v>
      </c>
    </row>
    <row r="38" spans="1:5" ht="15">
      <c r="A38" s="132"/>
      <c r="B38" s="126"/>
      <c r="C38" s="11" t="s">
        <v>172</v>
      </c>
      <c r="D38" s="10"/>
      <c r="E38" s="103" t="s">
        <v>662</v>
      </c>
    </row>
    <row r="39" spans="1:5" ht="15">
      <c r="A39" s="133"/>
      <c r="B39" s="125"/>
      <c r="C39" s="11" t="s">
        <v>173</v>
      </c>
      <c r="D39" s="10"/>
      <c r="E39" s="16"/>
    </row>
    <row r="40" spans="1:5" ht="15">
      <c r="A40" s="85"/>
      <c r="B40" s="6"/>
      <c r="C40" s="7"/>
      <c r="D40" s="6"/>
      <c r="E40" s="9"/>
    </row>
    <row r="41" spans="1:5" ht="15">
      <c r="A41" s="131" t="s">
        <v>28</v>
      </c>
      <c r="B41" s="124" t="s">
        <v>174</v>
      </c>
      <c r="C41" s="11" t="s">
        <v>175</v>
      </c>
      <c r="D41" s="10"/>
      <c r="E41" s="16">
        <v>7222185</v>
      </c>
    </row>
    <row r="42" spans="1:5" ht="15">
      <c r="A42" s="133"/>
      <c r="B42" s="125"/>
      <c r="C42" s="99" t="s">
        <v>179</v>
      </c>
      <c r="D42" s="10" t="s">
        <v>146</v>
      </c>
      <c r="E42" s="16">
        <v>370089</v>
      </c>
    </row>
    <row r="43" spans="1:5" ht="15">
      <c r="A43" s="85"/>
      <c r="B43" s="12"/>
      <c r="C43" s="13"/>
      <c r="D43" s="12"/>
      <c r="E43" s="17"/>
    </row>
    <row r="44" spans="1:5" ht="15">
      <c r="A44" s="131" t="s">
        <v>30</v>
      </c>
      <c r="B44" s="124" t="s">
        <v>176</v>
      </c>
      <c r="C44" s="11" t="s">
        <v>177</v>
      </c>
      <c r="D44" s="10" t="s">
        <v>178</v>
      </c>
      <c r="E44" s="16">
        <v>7223282</v>
      </c>
    </row>
    <row r="45" spans="1:5" ht="15">
      <c r="A45" s="133"/>
      <c r="B45" s="125"/>
      <c r="C45" s="37" t="s">
        <v>179</v>
      </c>
      <c r="D45" s="14" t="s">
        <v>97</v>
      </c>
      <c r="E45" s="36">
        <v>3701231</v>
      </c>
    </row>
    <row r="46" spans="1:5" ht="15">
      <c r="A46" s="85"/>
      <c r="B46" s="12"/>
      <c r="C46" s="13"/>
      <c r="D46" s="12"/>
      <c r="E46" s="17"/>
    </row>
    <row r="47" spans="1:5" ht="15">
      <c r="A47" s="131" t="s">
        <v>33</v>
      </c>
      <c r="B47" s="124" t="s">
        <v>180</v>
      </c>
      <c r="C47" s="11" t="s">
        <v>181</v>
      </c>
      <c r="D47" s="10" t="s">
        <v>182</v>
      </c>
      <c r="E47" s="16">
        <v>9240</v>
      </c>
    </row>
    <row r="48" spans="1:5" ht="15">
      <c r="A48" s="132"/>
      <c r="B48" s="126"/>
      <c r="C48" s="11" t="s">
        <v>183</v>
      </c>
      <c r="D48" s="10" t="s">
        <v>184</v>
      </c>
      <c r="E48" s="16">
        <v>370963</v>
      </c>
    </row>
    <row r="49" spans="1:5" ht="15">
      <c r="A49" s="133"/>
      <c r="B49" s="125"/>
      <c r="C49" s="101" t="s">
        <v>181</v>
      </c>
      <c r="D49" s="102" t="s">
        <v>663</v>
      </c>
      <c r="E49" s="96">
        <v>1140672</v>
      </c>
    </row>
    <row r="50" spans="1:5" ht="15">
      <c r="A50" s="85"/>
      <c r="B50" s="12"/>
      <c r="C50" s="13"/>
      <c r="D50" s="12"/>
      <c r="E50" s="17"/>
    </row>
    <row r="51" spans="1:5" ht="15">
      <c r="A51" s="90" t="s">
        <v>36</v>
      </c>
      <c r="B51" s="10" t="s">
        <v>185</v>
      </c>
      <c r="C51" s="101" t="s">
        <v>201</v>
      </c>
      <c r="D51" s="102" t="s">
        <v>97</v>
      </c>
      <c r="E51" s="96">
        <v>3702752</v>
      </c>
    </row>
    <row r="52" spans="1:5" ht="15">
      <c r="A52" s="85"/>
      <c r="B52" s="12"/>
      <c r="C52" s="13"/>
      <c r="D52" s="12"/>
      <c r="E52" s="17"/>
    </row>
    <row r="53" spans="1:5" ht="15">
      <c r="A53" s="90" t="s">
        <v>123</v>
      </c>
      <c r="B53" s="10" t="s">
        <v>186</v>
      </c>
      <c r="C53" s="101" t="s">
        <v>664</v>
      </c>
      <c r="D53" s="102" t="s">
        <v>101</v>
      </c>
      <c r="E53" s="96">
        <v>9080540</v>
      </c>
    </row>
    <row r="54" spans="1:5" ht="15">
      <c r="A54" s="85"/>
      <c r="B54" s="12"/>
      <c r="C54" s="13"/>
      <c r="D54" s="12"/>
      <c r="E54" s="17"/>
    </row>
    <row r="55" spans="1:5" ht="15">
      <c r="A55" s="90" t="s">
        <v>38</v>
      </c>
      <c r="B55" s="10" t="s">
        <v>187</v>
      </c>
      <c r="C55" s="99" t="s">
        <v>665</v>
      </c>
      <c r="D55" s="10" t="s">
        <v>97</v>
      </c>
      <c r="E55" s="16">
        <v>7097256</v>
      </c>
    </row>
    <row r="56" spans="1:5" ht="15">
      <c r="A56" s="85"/>
      <c r="B56" s="12"/>
      <c r="C56" s="13"/>
      <c r="D56" s="12"/>
      <c r="E56" s="17"/>
    </row>
    <row r="57" spans="1:5" ht="15">
      <c r="A57" s="90" t="s">
        <v>188</v>
      </c>
      <c r="B57" s="10" t="s">
        <v>189</v>
      </c>
      <c r="C57" s="99" t="s">
        <v>666</v>
      </c>
      <c r="D57" s="10" t="s">
        <v>97</v>
      </c>
      <c r="E57" s="16">
        <v>1044445</v>
      </c>
    </row>
    <row r="58" spans="1:5" ht="15">
      <c r="A58" s="85"/>
      <c r="B58" s="12"/>
      <c r="C58" s="13"/>
      <c r="D58" s="12"/>
      <c r="E58" s="17"/>
    </row>
    <row r="59" spans="1:5" ht="15">
      <c r="A59" s="131" t="s">
        <v>48</v>
      </c>
      <c r="B59" s="124" t="s">
        <v>191</v>
      </c>
      <c r="C59" s="11" t="s">
        <v>192</v>
      </c>
      <c r="D59" s="10" t="s">
        <v>97</v>
      </c>
      <c r="E59" s="36">
        <v>3702488</v>
      </c>
    </row>
    <row r="60" spans="1:5" ht="15">
      <c r="A60" s="133"/>
      <c r="B60" s="125"/>
      <c r="C60" s="101" t="s">
        <v>667</v>
      </c>
      <c r="D60" s="102" t="s">
        <v>97</v>
      </c>
      <c r="E60" s="104">
        <v>5072434</v>
      </c>
    </row>
    <row r="61" spans="1:5" ht="15">
      <c r="A61" s="85"/>
      <c r="B61" s="12"/>
      <c r="C61" s="13"/>
      <c r="D61" s="12"/>
      <c r="E61" s="17"/>
    </row>
    <row r="62" spans="1:5" ht="15">
      <c r="A62" s="131" t="s">
        <v>50</v>
      </c>
      <c r="B62" s="124" t="s">
        <v>193</v>
      </c>
      <c r="C62" s="11" t="s">
        <v>170</v>
      </c>
      <c r="D62" s="10" t="s">
        <v>101</v>
      </c>
      <c r="E62" s="38">
        <v>7026131</v>
      </c>
    </row>
    <row r="63" spans="1:5" ht="15">
      <c r="A63" s="133"/>
      <c r="B63" s="125"/>
      <c r="C63" s="37" t="s">
        <v>194</v>
      </c>
      <c r="D63" s="14" t="s">
        <v>97</v>
      </c>
      <c r="E63" s="36">
        <v>370249</v>
      </c>
    </row>
    <row r="64" spans="1:5" ht="15">
      <c r="A64" s="85"/>
      <c r="B64" s="12"/>
      <c r="C64" s="13"/>
      <c r="D64" s="12"/>
      <c r="E64" s="17"/>
    </row>
    <row r="65" spans="1:5" ht="15">
      <c r="A65" s="90" t="s">
        <v>195</v>
      </c>
      <c r="B65" s="10" t="s">
        <v>196</v>
      </c>
      <c r="C65" s="101" t="s">
        <v>164</v>
      </c>
      <c r="D65" s="102" t="s">
        <v>165</v>
      </c>
      <c r="E65" s="96">
        <v>370339</v>
      </c>
    </row>
    <row r="66" spans="1:5" ht="15">
      <c r="A66" s="85"/>
      <c r="B66" s="12"/>
      <c r="C66" s="13"/>
      <c r="D66" s="12"/>
      <c r="E66" s="17"/>
    </row>
    <row r="67" spans="1:5" ht="15">
      <c r="A67" s="90" t="s">
        <v>143</v>
      </c>
      <c r="B67" s="10" t="s">
        <v>197</v>
      </c>
      <c r="C67" s="99" t="s">
        <v>668</v>
      </c>
      <c r="D67" s="10" t="s">
        <v>101</v>
      </c>
      <c r="E67" s="16">
        <v>6471413</v>
      </c>
    </row>
    <row r="68" spans="1:5" ht="15">
      <c r="A68" s="85"/>
      <c r="B68" s="12"/>
      <c r="C68" s="13"/>
      <c r="D68" s="12"/>
      <c r="E68" s="17"/>
    </row>
    <row r="69" spans="1:5" ht="15">
      <c r="A69" s="131" t="s">
        <v>199</v>
      </c>
      <c r="B69" s="124" t="s">
        <v>200</v>
      </c>
      <c r="C69" s="11" t="s">
        <v>201</v>
      </c>
      <c r="D69" s="10" t="s">
        <v>97</v>
      </c>
      <c r="E69" s="16">
        <v>9236555</v>
      </c>
    </row>
    <row r="70" spans="1:5" ht="15">
      <c r="A70" s="133"/>
      <c r="B70" s="125"/>
      <c r="C70" s="11" t="s">
        <v>201</v>
      </c>
      <c r="D70" s="10" t="s">
        <v>97</v>
      </c>
      <c r="E70" s="103" t="s">
        <v>669</v>
      </c>
    </row>
    <row r="71" spans="1:5" ht="15">
      <c r="A71" s="85"/>
      <c r="B71" s="12"/>
      <c r="C71" s="13"/>
      <c r="D71" s="12"/>
      <c r="E71" s="17"/>
    </row>
    <row r="72" spans="1:5" ht="15">
      <c r="A72" s="90" t="s">
        <v>145</v>
      </c>
      <c r="B72" s="10" t="s">
        <v>202</v>
      </c>
      <c r="C72" s="101" t="s">
        <v>670</v>
      </c>
      <c r="D72" s="102" t="s">
        <v>671</v>
      </c>
      <c r="E72" s="96">
        <v>7954847</v>
      </c>
    </row>
    <row r="73" spans="1:5" ht="15">
      <c r="A73" s="85"/>
      <c r="B73" s="12"/>
      <c r="C73" s="13"/>
      <c r="D73" s="12"/>
      <c r="E73" s="17"/>
    </row>
    <row r="74" spans="1:5" ht="15">
      <c r="A74" s="90" t="s">
        <v>58</v>
      </c>
      <c r="B74" s="10" t="s">
        <v>203</v>
      </c>
      <c r="C74" s="101" t="s">
        <v>672</v>
      </c>
      <c r="D74" s="102" t="s">
        <v>673</v>
      </c>
      <c r="E74" s="96">
        <v>7136773</v>
      </c>
    </row>
    <row r="75" spans="1:5" ht="15">
      <c r="A75" s="85"/>
      <c r="B75" s="12"/>
      <c r="C75" s="13"/>
      <c r="D75" s="12"/>
      <c r="E75" s="17"/>
    </row>
    <row r="76" spans="1:5" ht="15">
      <c r="A76" s="90" t="s">
        <v>63</v>
      </c>
      <c r="B76" s="10" t="s">
        <v>204</v>
      </c>
      <c r="C76" s="11" t="s">
        <v>205</v>
      </c>
      <c r="D76" s="10" t="s">
        <v>206</v>
      </c>
      <c r="E76" s="103" t="s">
        <v>674</v>
      </c>
    </row>
    <row r="77" spans="1:5" ht="15">
      <c r="A77" s="85"/>
      <c r="B77" s="12"/>
      <c r="C77" s="13"/>
      <c r="D77" s="12"/>
      <c r="E77" s="17"/>
    </row>
    <row r="78" spans="1:5" ht="15">
      <c r="A78" s="110" t="s">
        <v>66</v>
      </c>
      <c r="B78" s="100" t="s">
        <v>675</v>
      </c>
      <c r="C78" s="101" t="s">
        <v>245</v>
      </c>
      <c r="D78" s="102" t="s">
        <v>97</v>
      </c>
      <c r="E78" s="96">
        <v>1046697</v>
      </c>
    </row>
    <row r="79" spans="1:5" ht="15">
      <c r="A79" s="85"/>
      <c r="B79" s="12"/>
      <c r="C79" s="13"/>
      <c r="D79" s="12"/>
      <c r="E79" s="17"/>
    </row>
    <row r="80" spans="1:5" ht="15">
      <c r="A80" s="110" t="s">
        <v>68</v>
      </c>
      <c r="B80" s="10" t="s">
        <v>207</v>
      </c>
      <c r="C80" s="99" t="s">
        <v>676</v>
      </c>
      <c r="D80" s="10" t="s">
        <v>97</v>
      </c>
      <c r="E80" s="16">
        <v>2590198</v>
      </c>
    </row>
    <row r="81" spans="1:5" ht="15">
      <c r="A81" s="85"/>
      <c r="B81" s="12"/>
      <c r="C81" s="13"/>
      <c r="D81" s="12"/>
      <c r="E81" s="17"/>
    </row>
    <row r="82" spans="1:5" ht="15">
      <c r="A82" s="110" t="s">
        <v>210</v>
      </c>
      <c r="B82" s="10" t="s">
        <v>209</v>
      </c>
      <c r="C82" s="101" t="s">
        <v>677</v>
      </c>
      <c r="D82" s="102" t="s">
        <v>97</v>
      </c>
      <c r="E82" s="96">
        <v>2412633</v>
      </c>
    </row>
    <row r="83" spans="1:5" ht="15">
      <c r="A83" s="85"/>
      <c r="B83" s="12"/>
      <c r="C83" s="13"/>
      <c r="D83" s="12"/>
      <c r="E83" s="17"/>
    </row>
    <row r="84" spans="1:5" ht="15">
      <c r="A84" s="152" t="s">
        <v>214</v>
      </c>
      <c r="B84" s="124" t="s">
        <v>211</v>
      </c>
      <c r="C84" s="11" t="s">
        <v>212</v>
      </c>
      <c r="D84" s="10" t="s">
        <v>182</v>
      </c>
      <c r="E84" s="16">
        <v>2525624</v>
      </c>
    </row>
    <row r="85" spans="1:5" ht="15">
      <c r="A85" s="133"/>
      <c r="B85" s="125"/>
      <c r="C85" s="11" t="s">
        <v>212</v>
      </c>
      <c r="D85" s="10" t="s">
        <v>139</v>
      </c>
      <c r="E85" s="16" t="s">
        <v>213</v>
      </c>
    </row>
    <row r="86" spans="1:5" ht="15">
      <c r="A86" s="85"/>
      <c r="B86" s="12"/>
      <c r="C86" s="13"/>
      <c r="D86" s="12"/>
      <c r="E86" s="17"/>
    </row>
    <row r="87" spans="1:5" ht="15">
      <c r="A87" s="110" t="s">
        <v>216</v>
      </c>
      <c r="B87" s="10" t="s">
        <v>215</v>
      </c>
      <c r="C87" s="11" t="s">
        <v>172</v>
      </c>
      <c r="D87" s="10" t="s">
        <v>97</v>
      </c>
      <c r="E87" s="36">
        <v>3702825</v>
      </c>
    </row>
    <row r="88" spans="1:5" ht="15">
      <c r="A88" s="85"/>
      <c r="B88" s="12"/>
      <c r="C88" s="13"/>
      <c r="D88" s="12"/>
      <c r="E88" s="17"/>
    </row>
    <row r="89" spans="1:5" ht="15">
      <c r="A89" s="110" t="s">
        <v>220</v>
      </c>
      <c r="B89" s="10" t="s">
        <v>217</v>
      </c>
      <c r="C89" s="11" t="s">
        <v>218</v>
      </c>
      <c r="D89" s="10" t="s">
        <v>219</v>
      </c>
      <c r="E89" s="36">
        <v>3646425</v>
      </c>
    </row>
    <row r="90" spans="1:5" ht="15">
      <c r="A90" s="85"/>
      <c r="B90" s="12"/>
      <c r="C90" s="13"/>
      <c r="D90" s="12"/>
      <c r="E90" s="17"/>
    </row>
    <row r="91" spans="1:5" ht="15">
      <c r="A91" s="110" t="s">
        <v>224</v>
      </c>
      <c r="B91" s="10" t="s">
        <v>221</v>
      </c>
      <c r="C91" s="11" t="s">
        <v>222</v>
      </c>
      <c r="D91" s="10" t="s">
        <v>223</v>
      </c>
      <c r="E91" s="16">
        <v>3702925</v>
      </c>
    </row>
    <row r="92" spans="1:5" ht="15">
      <c r="A92" s="85"/>
      <c r="B92" s="12"/>
      <c r="C92" s="13"/>
      <c r="D92" s="12"/>
      <c r="E92" s="17"/>
    </row>
    <row r="93" spans="1:5" ht="15">
      <c r="A93" s="152" t="s">
        <v>228</v>
      </c>
      <c r="B93" s="124" t="s">
        <v>225</v>
      </c>
      <c r="C93" s="11" t="s">
        <v>226</v>
      </c>
      <c r="D93" s="10" t="s">
        <v>97</v>
      </c>
      <c r="E93" s="16" t="s">
        <v>227</v>
      </c>
    </row>
    <row r="94" spans="1:5" ht="15">
      <c r="A94" s="133"/>
      <c r="B94" s="125"/>
      <c r="C94" s="11" t="s">
        <v>218</v>
      </c>
      <c r="D94" s="10" t="s">
        <v>97</v>
      </c>
      <c r="E94" s="103" t="s">
        <v>678</v>
      </c>
    </row>
    <row r="95" spans="1:5" ht="15">
      <c r="A95" s="85"/>
      <c r="B95" s="12"/>
      <c r="C95" s="13"/>
      <c r="D95" s="12"/>
      <c r="E95" s="17"/>
    </row>
    <row r="96" spans="1:5" ht="15">
      <c r="A96" s="152" t="s">
        <v>230</v>
      </c>
      <c r="B96" s="124" t="s">
        <v>229</v>
      </c>
      <c r="C96" s="11" t="s">
        <v>218</v>
      </c>
      <c r="D96" s="10" t="s">
        <v>97</v>
      </c>
      <c r="E96" s="16">
        <v>3906</v>
      </c>
    </row>
    <row r="97" spans="1:5" ht="15">
      <c r="A97" s="133"/>
      <c r="B97" s="125"/>
      <c r="C97" s="11" t="s">
        <v>218</v>
      </c>
      <c r="D97" s="10" t="s">
        <v>97</v>
      </c>
      <c r="E97" s="84" t="s">
        <v>679</v>
      </c>
    </row>
    <row r="98" spans="1:5" ht="15">
      <c r="A98" s="85"/>
      <c r="B98" s="12"/>
      <c r="C98" s="13"/>
      <c r="D98" s="12"/>
      <c r="E98" s="17"/>
    </row>
    <row r="99" spans="1:5" ht="15">
      <c r="A99" s="152" t="s">
        <v>232</v>
      </c>
      <c r="B99" s="124" t="s">
        <v>231</v>
      </c>
      <c r="C99" s="11" t="s">
        <v>218</v>
      </c>
      <c r="D99" s="10" t="s">
        <v>101</v>
      </c>
      <c r="E99" s="16">
        <v>3567</v>
      </c>
    </row>
    <row r="100" spans="1:5" ht="15">
      <c r="A100" s="133"/>
      <c r="B100" s="125"/>
      <c r="C100" s="101" t="s">
        <v>218</v>
      </c>
      <c r="D100" s="102" t="s">
        <v>97</v>
      </c>
      <c r="E100" s="96">
        <v>2544955</v>
      </c>
    </row>
    <row r="101" spans="1:5" ht="15">
      <c r="A101" s="85"/>
      <c r="B101" s="12"/>
      <c r="C101" s="13"/>
      <c r="D101" s="12"/>
      <c r="E101" s="17"/>
    </row>
    <row r="102" spans="1:5" ht="15">
      <c r="A102" s="152" t="s">
        <v>234</v>
      </c>
      <c r="B102" s="124" t="s">
        <v>233</v>
      </c>
      <c r="C102" s="11" t="s">
        <v>218</v>
      </c>
      <c r="D102" s="10" t="s">
        <v>97</v>
      </c>
      <c r="E102" s="16">
        <v>3083</v>
      </c>
    </row>
    <row r="103" spans="1:5" ht="15">
      <c r="A103" s="133"/>
      <c r="B103" s="125"/>
      <c r="C103" s="101" t="s">
        <v>680</v>
      </c>
      <c r="D103" s="102" t="s">
        <v>101</v>
      </c>
      <c r="E103" s="96">
        <v>1604107</v>
      </c>
    </row>
    <row r="104" spans="1:5" ht="15">
      <c r="A104" s="85"/>
      <c r="B104" s="12"/>
      <c r="C104" s="13"/>
      <c r="D104" s="12"/>
      <c r="E104" s="17"/>
    </row>
    <row r="105" spans="1:5" ht="15">
      <c r="A105" s="152" t="s">
        <v>235</v>
      </c>
      <c r="B105" s="153" t="s">
        <v>714</v>
      </c>
      <c r="C105" s="11" t="s">
        <v>218</v>
      </c>
      <c r="D105" s="10" t="s">
        <v>99</v>
      </c>
      <c r="E105" s="16">
        <v>3111</v>
      </c>
    </row>
    <row r="106" spans="1:5" ht="15">
      <c r="A106" s="133"/>
      <c r="B106" s="125"/>
      <c r="C106" s="11" t="s">
        <v>218</v>
      </c>
      <c r="D106" s="10" t="s">
        <v>99</v>
      </c>
      <c r="E106" s="103" t="s">
        <v>681</v>
      </c>
    </row>
    <row r="107" spans="1:5" ht="15">
      <c r="A107" s="85"/>
      <c r="B107" s="12"/>
      <c r="C107" s="13"/>
      <c r="D107" s="12"/>
      <c r="E107" s="17"/>
    </row>
    <row r="108" spans="1:5" ht="15">
      <c r="A108" s="110" t="s">
        <v>237</v>
      </c>
      <c r="B108" s="10" t="s">
        <v>236</v>
      </c>
      <c r="C108" s="101" t="s">
        <v>682</v>
      </c>
      <c r="D108" s="102" t="s">
        <v>101</v>
      </c>
      <c r="E108" s="96">
        <v>9260597</v>
      </c>
    </row>
    <row r="109" spans="1:5" ht="15">
      <c r="A109" s="85"/>
      <c r="B109" s="12"/>
      <c r="C109" s="13"/>
      <c r="D109" s="12"/>
      <c r="E109" s="17"/>
    </row>
    <row r="110" spans="1:5" ht="15">
      <c r="A110" s="113" t="s">
        <v>721</v>
      </c>
      <c r="B110" s="100" t="s">
        <v>719</v>
      </c>
      <c r="C110" s="99" t="s">
        <v>226</v>
      </c>
      <c r="D110" s="99" t="s">
        <v>101</v>
      </c>
      <c r="E110" s="99" t="s">
        <v>720</v>
      </c>
    </row>
    <row r="111" spans="1:5" ht="15">
      <c r="A111" s="87"/>
      <c r="B111" s="52"/>
      <c r="C111" s="13"/>
      <c r="D111" s="12"/>
      <c r="E111" s="17"/>
    </row>
    <row r="112" spans="1:5" ht="15">
      <c r="A112" s="152" t="s">
        <v>243</v>
      </c>
      <c r="B112" s="124" t="s">
        <v>238</v>
      </c>
      <c r="C112" s="11" t="s">
        <v>239</v>
      </c>
      <c r="D112" s="10" t="s">
        <v>240</v>
      </c>
      <c r="E112" s="16">
        <v>8970022</v>
      </c>
    </row>
    <row r="113" spans="1:5" ht="15">
      <c r="A113" s="133"/>
      <c r="B113" s="125"/>
      <c r="C113" s="11" t="s">
        <v>241</v>
      </c>
      <c r="D113" s="10" t="s">
        <v>242</v>
      </c>
      <c r="E113" s="36">
        <v>3702953</v>
      </c>
    </row>
    <row r="114" spans="1:5" ht="15">
      <c r="A114" s="85"/>
      <c r="B114" s="12"/>
      <c r="C114" s="13"/>
      <c r="D114" s="12"/>
      <c r="E114" s="17"/>
    </row>
    <row r="115" spans="1:5" ht="15">
      <c r="A115" s="152" t="s">
        <v>248</v>
      </c>
      <c r="B115" s="124" t="s">
        <v>244</v>
      </c>
      <c r="C115" s="11" t="s">
        <v>245</v>
      </c>
      <c r="D115" s="10" t="s">
        <v>246</v>
      </c>
      <c r="E115" s="16">
        <v>13507</v>
      </c>
    </row>
    <row r="116" spans="1:5" ht="15">
      <c r="A116" s="133"/>
      <c r="B116" s="125"/>
      <c r="C116" s="11" t="s">
        <v>218</v>
      </c>
      <c r="D116" s="100" t="s">
        <v>660</v>
      </c>
      <c r="E116" s="36">
        <v>364613</v>
      </c>
    </row>
    <row r="117" spans="1:5" ht="15">
      <c r="A117" s="85"/>
      <c r="B117" s="12"/>
      <c r="C117" s="13"/>
      <c r="D117" s="12"/>
      <c r="E117" s="17"/>
    </row>
    <row r="118" spans="1:5" ht="15">
      <c r="A118" s="152" t="s">
        <v>251</v>
      </c>
      <c r="B118" s="124" t="s">
        <v>249</v>
      </c>
      <c r="C118" s="11" t="s">
        <v>226</v>
      </c>
      <c r="D118" s="10" t="s">
        <v>246</v>
      </c>
      <c r="E118" s="16" t="s">
        <v>250</v>
      </c>
    </row>
    <row r="119" spans="1:5" ht="15">
      <c r="A119" s="133"/>
      <c r="B119" s="125"/>
      <c r="C119" s="101" t="s">
        <v>218</v>
      </c>
      <c r="D119" s="102" t="s">
        <v>247</v>
      </c>
      <c r="E119" s="96">
        <v>7263595</v>
      </c>
    </row>
    <row r="120" spans="1:5" ht="15">
      <c r="A120" s="85"/>
      <c r="B120" s="12"/>
      <c r="C120" s="13"/>
      <c r="D120" s="12"/>
      <c r="E120" s="17"/>
    </row>
    <row r="121" spans="1:5" ht="15">
      <c r="A121" s="152" t="s">
        <v>256</v>
      </c>
      <c r="B121" s="124" t="s">
        <v>252</v>
      </c>
      <c r="C121" s="11" t="s">
        <v>253</v>
      </c>
      <c r="D121" s="10" t="s">
        <v>254</v>
      </c>
      <c r="E121" s="16">
        <v>5300</v>
      </c>
    </row>
    <row r="122" spans="1:5" ht="15">
      <c r="A122" s="132"/>
      <c r="B122" s="126"/>
      <c r="C122" s="11" t="s">
        <v>218</v>
      </c>
      <c r="D122" s="10" t="s">
        <v>255</v>
      </c>
      <c r="E122" s="36">
        <v>364536</v>
      </c>
    </row>
    <row r="123" spans="1:5" ht="15">
      <c r="A123" s="133"/>
      <c r="B123" s="125"/>
      <c r="C123" s="101" t="s">
        <v>253</v>
      </c>
      <c r="D123" s="102" t="s">
        <v>106</v>
      </c>
      <c r="E123" s="104">
        <v>1853423</v>
      </c>
    </row>
    <row r="124" spans="1:5" ht="15">
      <c r="A124" s="85"/>
      <c r="B124" s="12"/>
      <c r="C124" s="13"/>
      <c r="D124" s="12"/>
      <c r="E124" s="17"/>
    </row>
    <row r="125" spans="1:5" ht="15">
      <c r="A125" s="110" t="s">
        <v>259</v>
      </c>
      <c r="B125" s="10" t="s">
        <v>257</v>
      </c>
      <c r="C125" s="11" t="s">
        <v>218</v>
      </c>
      <c r="D125" s="10" t="s">
        <v>258</v>
      </c>
      <c r="E125" s="103" t="s">
        <v>683</v>
      </c>
    </row>
    <row r="126" spans="1:5" ht="15">
      <c r="A126" s="85"/>
      <c r="B126" s="12"/>
      <c r="C126" s="13"/>
      <c r="D126" s="12"/>
      <c r="E126" s="17"/>
    </row>
    <row r="127" spans="1:5" ht="15">
      <c r="A127" s="152" t="s">
        <v>264</v>
      </c>
      <c r="B127" s="124" t="s">
        <v>260</v>
      </c>
      <c r="C127" s="11" t="s">
        <v>261</v>
      </c>
      <c r="D127" s="10" t="s">
        <v>262</v>
      </c>
      <c r="E127" s="16">
        <v>8974461</v>
      </c>
    </row>
    <row r="128" spans="1:5" ht="15">
      <c r="A128" s="133"/>
      <c r="B128" s="125"/>
      <c r="C128" s="11" t="s">
        <v>218</v>
      </c>
      <c r="D128" s="10" t="s">
        <v>263</v>
      </c>
      <c r="E128" s="103" t="s">
        <v>684</v>
      </c>
    </row>
    <row r="129" spans="1:5" ht="15">
      <c r="A129" s="85"/>
      <c r="B129" s="12"/>
      <c r="C129" s="13"/>
      <c r="D129" s="12"/>
      <c r="E129" s="17"/>
    </row>
    <row r="130" spans="1:5" ht="15">
      <c r="A130" s="110" t="s">
        <v>267</v>
      </c>
      <c r="B130" s="10" t="s">
        <v>265</v>
      </c>
      <c r="C130" s="11" t="s">
        <v>266</v>
      </c>
      <c r="D130" s="10" t="s">
        <v>97</v>
      </c>
      <c r="E130" s="103" t="s">
        <v>685</v>
      </c>
    </row>
    <row r="131" spans="1:5" ht="15">
      <c r="A131" s="85"/>
      <c r="B131" s="12"/>
      <c r="C131" s="13"/>
      <c r="D131" s="12"/>
      <c r="E131" s="17"/>
    </row>
    <row r="132" spans="1:5" ht="15">
      <c r="A132" s="152" t="s">
        <v>271</v>
      </c>
      <c r="B132" s="124" t="s">
        <v>268</v>
      </c>
      <c r="C132" s="11" t="s">
        <v>269</v>
      </c>
      <c r="D132" s="10"/>
      <c r="E132" s="16">
        <v>2001</v>
      </c>
    </row>
    <row r="133" spans="1:5" ht="15">
      <c r="A133" s="132"/>
      <c r="B133" s="126"/>
      <c r="C133" s="11" t="s">
        <v>270</v>
      </c>
      <c r="D133" s="10"/>
      <c r="E133" s="16">
        <v>1280</v>
      </c>
    </row>
    <row r="134" spans="1:5" ht="15">
      <c r="A134" s="133"/>
      <c r="B134" s="125"/>
      <c r="C134" s="101" t="s">
        <v>269</v>
      </c>
      <c r="D134" s="102" t="s">
        <v>686</v>
      </c>
      <c r="E134" s="96">
        <v>3124476</v>
      </c>
    </row>
    <row r="135" spans="1:5" ht="15">
      <c r="A135" s="85"/>
      <c r="B135" s="12"/>
      <c r="C135" s="13"/>
      <c r="D135" s="12"/>
      <c r="E135" s="17"/>
    </row>
    <row r="136" spans="1:5" ht="15">
      <c r="A136" s="152" t="s">
        <v>274</v>
      </c>
      <c r="B136" s="124" t="s">
        <v>272</v>
      </c>
      <c r="C136" s="11" t="s">
        <v>269</v>
      </c>
      <c r="D136" s="10"/>
      <c r="E136" s="16"/>
    </row>
    <row r="137" spans="1:5" ht="15">
      <c r="A137" s="133"/>
      <c r="B137" s="125"/>
      <c r="C137" s="11" t="s">
        <v>273</v>
      </c>
      <c r="D137" s="10"/>
      <c r="E137" s="16"/>
    </row>
    <row r="138" spans="1:5" ht="15">
      <c r="A138" s="85"/>
      <c r="B138" s="12"/>
      <c r="C138" s="13"/>
      <c r="D138" s="12"/>
      <c r="E138" s="17"/>
    </row>
    <row r="139" spans="1:5" ht="15">
      <c r="A139" s="152" t="s">
        <v>277</v>
      </c>
      <c r="B139" s="124" t="s">
        <v>275</v>
      </c>
      <c r="C139" s="11" t="s">
        <v>218</v>
      </c>
      <c r="D139" s="10" t="s">
        <v>182</v>
      </c>
      <c r="E139" s="84" t="s">
        <v>687</v>
      </c>
    </row>
    <row r="140" spans="1:5" ht="15">
      <c r="A140" s="132"/>
      <c r="B140" s="126"/>
      <c r="C140" s="11" t="s">
        <v>226</v>
      </c>
      <c r="D140" s="10"/>
      <c r="E140" s="16"/>
    </row>
    <row r="141" spans="1:5" ht="15">
      <c r="A141" s="133"/>
      <c r="B141" s="125"/>
      <c r="C141" s="11" t="s">
        <v>276</v>
      </c>
      <c r="D141" s="10"/>
      <c r="E141" s="16"/>
    </row>
    <row r="142" spans="1:5" ht="15">
      <c r="A142" s="85"/>
      <c r="B142" s="12"/>
      <c r="C142" s="13"/>
      <c r="D142" s="12"/>
      <c r="E142" s="17"/>
    </row>
    <row r="143" spans="1:5" ht="15">
      <c r="A143" s="111" t="s">
        <v>280</v>
      </c>
      <c r="B143" s="105" t="s">
        <v>688</v>
      </c>
      <c r="C143" s="106" t="s">
        <v>55</v>
      </c>
      <c r="D143" s="107" t="s">
        <v>689</v>
      </c>
      <c r="E143" s="108">
        <v>2182277</v>
      </c>
    </row>
    <row r="144" spans="1:5" ht="15">
      <c r="A144" s="85"/>
      <c r="B144" s="12"/>
      <c r="C144" s="13"/>
      <c r="D144" s="12"/>
      <c r="E144" s="17"/>
    </row>
    <row r="145" spans="1:5" ht="15">
      <c r="A145" s="152" t="s">
        <v>281</v>
      </c>
      <c r="B145" s="124" t="s">
        <v>278</v>
      </c>
      <c r="C145" s="11" t="s">
        <v>190</v>
      </c>
      <c r="D145" s="10" t="s">
        <v>101</v>
      </c>
      <c r="E145" s="16">
        <v>6429591</v>
      </c>
    </row>
    <row r="146" spans="1:5" ht="15">
      <c r="A146" s="133"/>
      <c r="B146" s="125"/>
      <c r="C146" s="11" t="s">
        <v>279</v>
      </c>
      <c r="D146" s="10" t="s">
        <v>146</v>
      </c>
      <c r="E146" s="103" t="s">
        <v>690</v>
      </c>
    </row>
    <row r="147" spans="1:5" ht="15">
      <c r="A147" s="85"/>
      <c r="B147" s="12"/>
      <c r="C147" s="13"/>
      <c r="D147" s="12"/>
      <c r="E147" s="17"/>
    </row>
    <row r="148" spans="1:5" ht="15">
      <c r="A148" s="110" t="s">
        <v>283</v>
      </c>
      <c r="B148" s="10" t="s">
        <v>59</v>
      </c>
      <c r="C148" s="37" t="s">
        <v>53</v>
      </c>
      <c r="D148" s="14" t="s">
        <v>107</v>
      </c>
      <c r="E148" s="109" t="s">
        <v>691</v>
      </c>
    </row>
    <row r="149" spans="1:5" ht="15">
      <c r="A149" s="85"/>
      <c r="B149" s="12"/>
      <c r="C149" s="13"/>
      <c r="D149" s="12"/>
      <c r="E149" s="17"/>
    </row>
    <row r="150" spans="1:5" ht="15">
      <c r="A150" s="152" t="s">
        <v>285</v>
      </c>
      <c r="B150" s="124" t="s">
        <v>282</v>
      </c>
      <c r="C150" s="11" t="s">
        <v>53</v>
      </c>
      <c r="D150" s="10" t="s">
        <v>99</v>
      </c>
      <c r="E150" s="36">
        <v>350142</v>
      </c>
    </row>
    <row r="151" spans="1:5" ht="15">
      <c r="A151" s="133"/>
      <c r="B151" s="125"/>
      <c r="C151" s="11" t="s">
        <v>53</v>
      </c>
      <c r="D151" s="10" t="s">
        <v>99</v>
      </c>
      <c r="E151" s="36">
        <v>20031</v>
      </c>
    </row>
    <row r="152" spans="1:5" ht="15">
      <c r="A152" s="85"/>
      <c r="B152" s="12"/>
      <c r="C152" s="13"/>
      <c r="D152" s="12"/>
      <c r="E152" s="17"/>
    </row>
    <row r="153" spans="1:5" ht="15">
      <c r="A153" s="152" t="s">
        <v>287</v>
      </c>
      <c r="B153" s="124" t="s">
        <v>284</v>
      </c>
      <c r="C153" s="11" t="s">
        <v>55</v>
      </c>
      <c r="D153" s="10" t="s">
        <v>97</v>
      </c>
      <c r="E153" s="16">
        <v>2051</v>
      </c>
    </row>
    <row r="154" spans="1:5" ht="15">
      <c r="A154" s="133"/>
      <c r="B154" s="125"/>
      <c r="C154" s="11" t="s">
        <v>279</v>
      </c>
      <c r="D154" s="10" t="s">
        <v>99</v>
      </c>
      <c r="E154" s="84" t="s">
        <v>692</v>
      </c>
    </row>
    <row r="155" spans="1:5" ht="15">
      <c r="A155" s="85"/>
      <c r="B155" s="12"/>
      <c r="C155" s="13"/>
      <c r="D155" s="12"/>
      <c r="E155" s="17"/>
    </row>
    <row r="156" spans="1:5" ht="15">
      <c r="A156" s="152" t="s">
        <v>289</v>
      </c>
      <c r="B156" s="124" t="s">
        <v>286</v>
      </c>
      <c r="C156" s="11" t="s">
        <v>53</v>
      </c>
      <c r="D156" s="10" t="s">
        <v>97</v>
      </c>
      <c r="E156" s="103" t="s">
        <v>693</v>
      </c>
    </row>
    <row r="157" spans="1:5" ht="15">
      <c r="A157" s="133"/>
      <c r="B157" s="125"/>
      <c r="C157" s="11" t="s">
        <v>179</v>
      </c>
      <c r="D157" s="10" t="s">
        <v>97</v>
      </c>
      <c r="E157" s="38">
        <v>1656115</v>
      </c>
    </row>
    <row r="158" spans="1:5" ht="15">
      <c r="A158" s="85"/>
      <c r="B158" s="12"/>
      <c r="C158" s="13"/>
      <c r="D158" s="12"/>
      <c r="E158" s="17"/>
    </row>
    <row r="159" spans="1:5" ht="15">
      <c r="A159" s="152" t="s">
        <v>295</v>
      </c>
      <c r="B159" s="124" t="s">
        <v>288</v>
      </c>
      <c r="C159" s="11" t="s">
        <v>55</v>
      </c>
      <c r="D159" s="10" t="s">
        <v>178</v>
      </c>
      <c r="E159" s="16">
        <v>3165</v>
      </c>
    </row>
    <row r="160" spans="1:5" ht="15">
      <c r="A160" s="133"/>
      <c r="B160" s="125"/>
      <c r="C160" s="11" t="s">
        <v>279</v>
      </c>
      <c r="D160" s="10" t="s">
        <v>165</v>
      </c>
      <c r="E160" s="103" t="s">
        <v>694</v>
      </c>
    </row>
    <row r="161" spans="1:5" ht="15">
      <c r="A161" s="85"/>
      <c r="B161" s="12"/>
      <c r="C161" s="13"/>
      <c r="D161" s="12"/>
      <c r="E161" s="17"/>
    </row>
    <row r="162" spans="1:5" ht="15">
      <c r="A162" s="152" t="s">
        <v>297</v>
      </c>
      <c r="B162" s="124" t="s">
        <v>290</v>
      </c>
      <c r="C162" s="11" t="s">
        <v>291</v>
      </c>
      <c r="D162" s="10"/>
      <c r="E162" s="16" t="s">
        <v>292</v>
      </c>
    </row>
    <row r="163" spans="1:5" ht="15">
      <c r="A163" s="132"/>
      <c r="B163" s="126"/>
      <c r="C163" s="11" t="s">
        <v>293</v>
      </c>
      <c r="D163" s="10"/>
      <c r="E163" s="16"/>
    </row>
    <row r="164" spans="1:5" ht="15">
      <c r="A164" s="132"/>
      <c r="B164" s="126"/>
      <c r="C164" s="11" t="s">
        <v>245</v>
      </c>
      <c r="D164" s="10"/>
      <c r="E164" s="16">
        <v>316</v>
      </c>
    </row>
    <row r="165" spans="1:5" ht="15">
      <c r="A165" s="132"/>
      <c r="B165" s="126"/>
      <c r="C165" s="11" t="s">
        <v>53</v>
      </c>
      <c r="D165" s="10" t="s">
        <v>99</v>
      </c>
      <c r="E165" s="16">
        <v>75761</v>
      </c>
    </row>
    <row r="166" spans="1:5" ht="15">
      <c r="A166" s="132"/>
      <c r="B166" s="126"/>
      <c r="C166" s="11" t="s">
        <v>53</v>
      </c>
      <c r="D166" s="10" t="s">
        <v>294</v>
      </c>
      <c r="E166" s="16">
        <v>70081</v>
      </c>
    </row>
    <row r="167" spans="1:5" ht="15">
      <c r="A167" s="133"/>
      <c r="B167" s="125"/>
      <c r="C167" s="101" t="s">
        <v>53</v>
      </c>
      <c r="D167" s="102" t="s">
        <v>182</v>
      </c>
      <c r="E167" s="96">
        <v>35002</v>
      </c>
    </row>
    <row r="168" spans="1:5" ht="15">
      <c r="A168" s="85"/>
      <c r="B168" s="12"/>
      <c r="C168" s="13"/>
      <c r="D168" s="12"/>
      <c r="E168" s="17"/>
    </row>
    <row r="169" spans="1:5" ht="15">
      <c r="A169" s="110" t="s">
        <v>300</v>
      </c>
      <c r="B169" s="10" t="s">
        <v>296</v>
      </c>
      <c r="C169" s="11" t="s">
        <v>53</v>
      </c>
      <c r="D169" s="10" t="s">
        <v>99</v>
      </c>
      <c r="E169" s="103" t="s">
        <v>695</v>
      </c>
    </row>
    <row r="170" spans="1:5" ht="15">
      <c r="A170" s="85"/>
      <c r="B170" s="12"/>
      <c r="C170" s="13"/>
      <c r="D170" s="12"/>
      <c r="E170" s="17"/>
    </row>
    <row r="171" spans="1:5" ht="15">
      <c r="A171" s="110" t="s">
        <v>302</v>
      </c>
      <c r="B171" s="10" t="s">
        <v>298</v>
      </c>
      <c r="C171" s="99" t="s">
        <v>696</v>
      </c>
      <c r="D171" s="10" t="s">
        <v>299</v>
      </c>
      <c r="E171" s="16">
        <v>1111244</v>
      </c>
    </row>
    <row r="172" spans="1:5" ht="15">
      <c r="A172" s="85"/>
      <c r="B172" s="12"/>
      <c r="C172" s="13"/>
      <c r="D172" s="12"/>
      <c r="E172" s="17"/>
    </row>
    <row r="173" spans="1:5" ht="15">
      <c r="A173" s="152" t="s">
        <v>304</v>
      </c>
      <c r="B173" s="124" t="s">
        <v>301</v>
      </c>
      <c r="C173" s="11" t="s">
        <v>253</v>
      </c>
      <c r="D173" s="10" t="s">
        <v>101</v>
      </c>
      <c r="E173" s="16">
        <v>2020</v>
      </c>
    </row>
    <row r="174" spans="1:5" ht="15">
      <c r="A174" s="133"/>
      <c r="B174" s="125"/>
      <c r="C174" s="11" t="s">
        <v>218</v>
      </c>
      <c r="D174" s="100" t="s">
        <v>99</v>
      </c>
      <c r="E174" s="36">
        <v>370422</v>
      </c>
    </row>
    <row r="175" spans="1:5" ht="15">
      <c r="A175" s="85"/>
      <c r="B175" s="12"/>
      <c r="C175" s="13"/>
      <c r="D175" s="12"/>
      <c r="E175" s="17"/>
    </row>
    <row r="176" spans="1:5" ht="15">
      <c r="A176" s="110" t="s">
        <v>308</v>
      </c>
      <c r="B176" s="10" t="s">
        <v>303</v>
      </c>
      <c r="C176" s="99" t="s">
        <v>697</v>
      </c>
      <c r="D176" s="10" t="s">
        <v>97</v>
      </c>
      <c r="E176" s="103" t="s">
        <v>698</v>
      </c>
    </row>
    <row r="177" spans="1:5" ht="15">
      <c r="A177" s="85"/>
      <c r="B177" s="12"/>
      <c r="C177" s="13"/>
      <c r="D177" s="12"/>
      <c r="E177" s="17"/>
    </row>
    <row r="178" spans="1:5" ht="15">
      <c r="A178" s="152" t="s">
        <v>312</v>
      </c>
      <c r="B178" s="124" t="s">
        <v>305</v>
      </c>
      <c r="C178" s="11" t="s">
        <v>218</v>
      </c>
      <c r="D178" s="10" t="s">
        <v>97</v>
      </c>
      <c r="E178" s="84" t="s">
        <v>699</v>
      </c>
    </row>
    <row r="179" spans="1:5" ht="15">
      <c r="A179" s="133"/>
      <c r="B179" s="125"/>
      <c r="C179" s="37" t="s">
        <v>306</v>
      </c>
      <c r="D179" s="14" t="s">
        <v>307</v>
      </c>
      <c r="E179" s="38">
        <v>1589506</v>
      </c>
    </row>
    <row r="180" spans="1:5" ht="15">
      <c r="A180" s="85"/>
      <c r="B180" s="12"/>
      <c r="C180" s="13"/>
      <c r="D180" s="12"/>
      <c r="E180" s="17"/>
    </row>
    <row r="181" spans="1:5" ht="30">
      <c r="A181" s="152" t="s">
        <v>316</v>
      </c>
      <c r="B181" s="124" t="s">
        <v>309</v>
      </c>
      <c r="C181" s="39" t="s">
        <v>310</v>
      </c>
      <c r="D181" s="10"/>
      <c r="E181" s="16"/>
    </row>
    <row r="182" spans="1:5" ht="15">
      <c r="A182" s="132"/>
      <c r="B182" s="126"/>
      <c r="C182" s="39" t="s">
        <v>218</v>
      </c>
      <c r="D182" s="10"/>
      <c r="E182" s="16">
        <v>3703811</v>
      </c>
    </row>
    <row r="183" spans="1:5" ht="15">
      <c r="A183" s="132"/>
      <c r="B183" s="126"/>
      <c r="C183" s="11" t="s">
        <v>311</v>
      </c>
      <c r="D183" s="10"/>
      <c r="E183" s="16"/>
    </row>
    <row r="184" spans="1:5" ht="15">
      <c r="A184" s="133"/>
      <c r="B184" s="125"/>
      <c r="C184" s="11" t="s">
        <v>266</v>
      </c>
      <c r="D184" s="10" t="s">
        <v>97</v>
      </c>
      <c r="E184" s="103" t="s">
        <v>700</v>
      </c>
    </row>
    <row r="185" spans="1:5" ht="15">
      <c r="A185" s="85"/>
      <c r="B185" s="12"/>
      <c r="C185" s="13"/>
      <c r="D185" s="12"/>
      <c r="E185" s="17"/>
    </row>
    <row r="186" spans="1:5" ht="15">
      <c r="A186" s="152" t="s">
        <v>320</v>
      </c>
      <c r="B186" s="124" t="s">
        <v>313</v>
      </c>
      <c r="C186" s="11" t="s">
        <v>314</v>
      </c>
      <c r="D186" s="10"/>
      <c r="E186" s="16"/>
    </row>
    <row r="187" spans="1:5" ht="15">
      <c r="A187" s="133"/>
      <c r="B187" s="125"/>
      <c r="C187" s="11" t="s">
        <v>315</v>
      </c>
      <c r="D187" s="10" t="s">
        <v>299</v>
      </c>
      <c r="E187" s="36">
        <v>3700345</v>
      </c>
    </row>
    <row r="188" spans="1:5" ht="15">
      <c r="A188" s="85"/>
      <c r="B188" s="12"/>
      <c r="C188" s="13"/>
      <c r="D188" s="12"/>
      <c r="E188" s="17"/>
    </row>
    <row r="189" spans="1:5" ht="15">
      <c r="A189" s="152" t="s">
        <v>322</v>
      </c>
      <c r="B189" s="124" t="s">
        <v>317</v>
      </c>
      <c r="C189" s="11" t="s">
        <v>218</v>
      </c>
      <c r="D189" s="10" t="s">
        <v>318</v>
      </c>
      <c r="E189" s="103" t="s">
        <v>701</v>
      </c>
    </row>
    <row r="190" spans="1:5" ht="15">
      <c r="A190" s="133"/>
      <c r="B190" s="125"/>
      <c r="C190" s="11" t="s">
        <v>218</v>
      </c>
      <c r="D190" s="10" t="s">
        <v>319</v>
      </c>
      <c r="E190" s="36">
        <v>366690</v>
      </c>
    </row>
    <row r="191" spans="1:5" ht="15">
      <c r="A191" s="85"/>
      <c r="B191" s="12"/>
      <c r="C191" s="13"/>
      <c r="D191" s="12"/>
      <c r="E191" s="17"/>
    </row>
    <row r="192" spans="1:5" ht="15">
      <c r="A192" s="152" t="s">
        <v>325</v>
      </c>
      <c r="B192" s="124" t="s">
        <v>321</v>
      </c>
      <c r="C192" s="11" t="s">
        <v>218</v>
      </c>
      <c r="D192" s="10"/>
      <c r="E192" s="16">
        <v>3328</v>
      </c>
    </row>
    <row r="193" spans="1:5" ht="15">
      <c r="A193" s="132"/>
      <c r="B193" s="126"/>
      <c r="C193" s="11" t="s">
        <v>218</v>
      </c>
      <c r="D193" s="10"/>
      <c r="E193" s="16">
        <v>3702295</v>
      </c>
    </row>
    <row r="194" spans="1:5" ht="15">
      <c r="A194" s="132"/>
      <c r="B194" s="126"/>
      <c r="C194" s="11" t="s">
        <v>266</v>
      </c>
      <c r="D194" s="10"/>
      <c r="E194" s="16">
        <v>31</v>
      </c>
    </row>
    <row r="195" spans="1:5" ht="15">
      <c r="A195" s="133"/>
      <c r="B195" s="125"/>
      <c r="C195" s="101" t="s">
        <v>218</v>
      </c>
      <c r="D195" s="102" t="s">
        <v>97</v>
      </c>
      <c r="E195" s="96">
        <v>3702242</v>
      </c>
    </row>
    <row r="196" spans="1:5" ht="15">
      <c r="A196" s="85"/>
      <c r="B196" s="12"/>
      <c r="C196" s="13"/>
      <c r="D196" s="12"/>
      <c r="E196" s="17"/>
    </row>
    <row r="197" spans="1:5" ht="15">
      <c r="A197" s="152" t="s">
        <v>328</v>
      </c>
      <c r="B197" s="124" t="s">
        <v>323</v>
      </c>
      <c r="C197" s="37" t="s">
        <v>468</v>
      </c>
      <c r="D197" s="14" t="s">
        <v>324</v>
      </c>
      <c r="E197" s="38">
        <v>7085061</v>
      </c>
    </row>
    <row r="198" spans="1:5" ht="15">
      <c r="A198" s="133"/>
      <c r="B198" s="125"/>
      <c r="C198" s="11" t="s">
        <v>253</v>
      </c>
      <c r="D198" s="10" t="s">
        <v>324</v>
      </c>
      <c r="E198" s="16">
        <v>3701</v>
      </c>
    </row>
    <row r="199" spans="1:5" ht="15">
      <c r="A199" s="85"/>
      <c r="B199" s="12"/>
      <c r="C199" s="13"/>
      <c r="D199" s="12"/>
      <c r="E199" s="17"/>
    </row>
    <row r="200" spans="1:5" ht="15">
      <c r="A200" s="152" t="s">
        <v>331</v>
      </c>
      <c r="B200" s="124" t="s">
        <v>326</v>
      </c>
      <c r="C200" s="11" t="s">
        <v>218</v>
      </c>
      <c r="D200" s="10"/>
      <c r="E200" s="16"/>
    </row>
    <row r="201" spans="1:5" ht="15">
      <c r="A201" s="133"/>
      <c r="B201" s="125"/>
      <c r="C201" s="37" t="s">
        <v>266</v>
      </c>
      <c r="D201" s="14" t="s">
        <v>327</v>
      </c>
      <c r="E201" s="38">
        <v>2204378</v>
      </c>
    </row>
    <row r="202" spans="1:5" ht="15">
      <c r="A202" s="85"/>
      <c r="B202" s="12"/>
      <c r="C202" s="13"/>
      <c r="D202" s="12"/>
      <c r="E202" s="17"/>
    </row>
    <row r="203" spans="1:5" ht="15">
      <c r="A203" s="110" t="s">
        <v>335</v>
      </c>
      <c r="B203" s="10" t="s">
        <v>329</v>
      </c>
      <c r="C203" s="11" t="s">
        <v>330</v>
      </c>
      <c r="D203" s="10" t="s">
        <v>97</v>
      </c>
      <c r="E203" s="96">
        <v>343370</v>
      </c>
    </row>
    <row r="204" spans="1:5" ht="15">
      <c r="A204" s="85"/>
      <c r="B204" s="12"/>
      <c r="C204" s="13"/>
      <c r="D204" s="12"/>
      <c r="E204" s="17"/>
    </row>
    <row r="205" spans="1:5" ht="15">
      <c r="A205" s="110" t="s">
        <v>338</v>
      </c>
      <c r="B205" s="10" t="s">
        <v>332</v>
      </c>
      <c r="C205" s="11" t="s">
        <v>333</v>
      </c>
      <c r="D205" s="10" t="s">
        <v>334</v>
      </c>
      <c r="E205" s="16">
        <v>381606</v>
      </c>
    </row>
    <row r="206" spans="1:5" ht="15">
      <c r="A206" s="85"/>
      <c r="B206" s="12"/>
      <c r="C206" s="13"/>
      <c r="D206" s="12"/>
      <c r="E206" s="17"/>
    </row>
    <row r="207" spans="1:5" ht="15">
      <c r="A207" s="152" t="s">
        <v>341</v>
      </c>
      <c r="B207" s="124" t="s">
        <v>336</v>
      </c>
      <c r="C207" s="11" t="s">
        <v>330</v>
      </c>
      <c r="D207" s="100" t="s">
        <v>97</v>
      </c>
      <c r="E207" s="36">
        <v>340415</v>
      </c>
    </row>
    <row r="208" spans="1:5" ht="15">
      <c r="A208" s="133"/>
      <c r="B208" s="125"/>
      <c r="C208" s="15" t="s">
        <v>337</v>
      </c>
      <c r="D208" s="15" t="s">
        <v>702</v>
      </c>
      <c r="E208" s="18">
        <v>6628804</v>
      </c>
    </row>
    <row r="209" spans="1:5" ht="15">
      <c r="A209" s="85"/>
      <c r="B209" s="12"/>
      <c r="C209" s="13"/>
      <c r="D209" s="12"/>
      <c r="E209" s="17"/>
    </row>
    <row r="210" spans="1:5" ht="15">
      <c r="A210" s="152" t="s">
        <v>344</v>
      </c>
      <c r="B210" s="124" t="s">
        <v>339</v>
      </c>
      <c r="C210" s="11" t="s">
        <v>330</v>
      </c>
      <c r="D210" s="10" t="s">
        <v>255</v>
      </c>
      <c r="E210" s="36">
        <v>340865</v>
      </c>
    </row>
    <row r="211" spans="1:5" ht="15">
      <c r="A211" s="133"/>
      <c r="B211" s="125"/>
      <c r="C211" s="14" t="s">
        <v>337</v>
      </c>
      <c r="D211" s="14" t="s">
        <v>340</v>
      </c>
      <c r="E211" s="38">
        <v>6631477</v>
      </c>
    </row>
    <row r="212" spans="1:5" ht="15">
      <c r="A212" s="85"/>
      <c r="B212" s="12"/>
      <c r="C212" s="13"/>
      <c r="D212" s="12"/>
      <c r="E212" s="17"/>
    </row>
    <row r="213" spans="1:5" ht="15">
      <c r="A213" s="110" t="s">
        <v>350</v>
      </c>
      <c r="B213" s="10" t="s">
        <v>342</v>
      </c>
      <c r="C213" s="11" t="s">
        <v>343</v>
      </c>
      <c r="D213" s="10" t="s">
        <v>178</v>
      </c>
      <c r="E213" s="103" t="s">
        <v>703</v>
      </c>
    </row>
    <row r="214" spans="1:5" ht="15">
      <c r="A214" s="85"/>
      <c r="B214" s="12"/>
      <c r="C214" s="13"/>
      <c r="D214" s="12"/>
      <c r="E214" s="17"/>
    </row>
    <row r="215" spans="1:5" ht="15">
      <c r="A215" s="152" t="s">
        <v>355</v>
      </c>
      <c r="B215" s="124" t="s">
        <v>345</v>
      </c>
      <c r="C215" s="11" t="s">
        <v>346</v>
      </c>
      <c r="D215" s="10" t="s">
        <v>347</v>
      </c>
      <c r="E215" s="16" t="s">
        <v>348</v>
      </c>
    </row>
    <row r="216" spans="1:5" ht="15">
      <c r="A216" s="133"/>
      <c r="B216" s="125"/>
      <c r="C216" s="11" t="s">
        <v>349</v>
      </c>
      <c r="D216" s="10" t="s">
        <v>101</v>
      </c>
      <c r="E216" s="36">
        <v>341135</v>
      </c>
    </row>
    <row r="217" spans="1:5" ht="15">
      <c r="A217" s="85"/>
      <c r="B217" s="12"/>
      <c r="C217" s="13"/>
      <c r="D217" s="12"/>
      <c r="E217" s="17"/>
    </row>
    <row r="218" spans="1:5" ht="15">
      <c r="A218" s="152" t="s">
        <v>359</v>
      </c>
      <c r="B218" s="124" t="s">
        <v>351</v>
      </c>
      <c r="C218" s="11" t="s">
        <v>346</v>
      </c>
      <c r="D218" s="10" t="s">
        <v>352</v>
      </c>
      <c r="E218" s="16" t="s">
        <v>353</v>
      </c>
    </row>
    <row r="219" spans="1:5" ht="15">
      <c r="A219" s="133"/>
      <c r="B219" s="125"/>
      <c r="C219" s="11" t="s">
        <v>330</v>
      </c>
      <c r="D219" s="10" t="s">
        <v>354</v>
      </c>
      <c r="E219" s="96">
        <v>343200</v>
      </c>
    </row>
    <row r="220" spans="1:5" ht="15">
      <c r="A220" s="85"/>
      <c r="B220" s="12"/>
      <c r="C220" s="13"/>
      <c r="D220" s="12"/>
      <c r="E220" s="17"/>
    </row>
    <row r="221" spans="1:5" ht="15">
      <c r="A221" s="152" t="s">
        <v>363</v>
      </c>
      <c r="B221" s="124" t="s">
        <v>356</v>
      </c>
      <c r="C221" s="11" t="s">
        <v>346</v>
      </c>
      <c r="D221" s="10" t="s">
        <v>347</v>
      </c>
      <c r="E221" s="16" t="s">
        <v>357</v>
      </c>
    </row>
    <row r="222" spans="1:5" ht="15">
      <c r="A222" s="133"/>
      <c r="B222" s="125"/>
      <c r="C222" s="11" t="s">
        <v>346</v>
      </c>
      <c r="D222" s="10" t="s">
        <v>358</v>
      </c>
      <c r="E222" s="103" t="s">
        <v>704</v>
      </c>
    </row>
    <row r="223" spans="1:5" ht="15">
      <c r="A223" s="85"/>
      <c r="B223" s="12"/>
      <c r="C223" s="13"/>
      <c r="D223" s="12"/>
      <c r="E223" s="17"/>
    </row>
    <row r="224" spans="1:5" ht="15">
      <c r="A224" s="152" t="s">
        <v>366</v>
      </c>
      <c r="B224" s="124" t="s">
        <v>360</v>
      </c>
      <c r="C224" s="11" t="s">
        <v>177</v>
      </c>
      <c r="D224" s="10" t="s">
        <v>101</v>
      </c>
      <c r="E224" s="16">
        <v>1647353</v>
      </c>
    </row>
    <row r="225" spans="1:5" ht="15">
      <c r="A225" s="132"/>
      <c r="B225" s="126"/>
      <c r="C225" s="11" t="s">
        <v>361</v>
      </c>
      <c r="D225" s="10" t="s">
        <v>97</v>
      </c>
      <c r="E225" s="16">
        <v>2680</v>
      </c>
    </row>
    <row r="226" spans="1:5" ht="15">
      <c r="A226" s="132"/>
      <c r="B226" s="126"/>
      <c r="C226" s="11" t="s">
        <v>346</v>
      </c>
      <c r="D226" s="10" t="s">
        <v>97</v>
      </c>
      <c r="E226" s="16" t="s">
        <v>362</v>
      </c>
    </row>
    <row r="227" spans="1:5" ht="15">
      <c r="A227" s="133"/>
      <c r="B227" s="125"/>
      <c r="C227" s="101" t="s">
        <v>361</v>
      </c>
      <c r="D227" s="102" t="s">
        <v>101</v>
      </c>
      <c r="E227" s="96">
        <v>349035</v>
      </c>
    </row>
    <row r="228" spans="1:5" ht="15">
      <c r="A228" s="85"/>
      <c r="B228" s="12"/>
      <c r="C228" s="13"/>
      <c r="D228" s="12"/>
      <c r="E228" s="17"/>
    </row>
    <row r="229" spans="1:5" ht="15">
      <c r="A229" s="110" t="s">
        <v>368</v>
      </c>
      <c r="B229" s="10" t="s">
        <v>364</v>
      </c>
      <c r="C229" s="11" t="s">
        <v>346</v>
      </c>
      <c r="D229" s="10" t="s">
        <v>365</v>
      </c>
      <c r="E229" s="103" t="s">
        <v>705</v>
      </c>
    </row>
    <row r="230" spans="1:5" ht="15">
      <c r="A230" s="85"/>
      <c r="B230" s="12"/>
      <c r="C230" s="13"/>
      <c r="D230" s="12"/>
      <c r="E230" s="17"/>
    </row>
    <row r="231" spans="1:5" ht="15">
      <c r="A231" s="152" t="s">
        <v>371</v>
      </c>
      <c r="B231" s="124" t="s">
        <v>367</v>
      </c>
      <c r="C231" s="11" t="s">
        <v>177</v>
      </c>
      <c r="D231" s="10" t="s">
        <v>97</v>
      </c>
      <c r="E231" s="16">
        <v>1282169</v>
      </c>
    </row>
    <row r="232" spans="1:5" ht="15">
      <c r="A232" s="133"/>
      <c r="B232" s="125"/>
      <c r="C232" s="11" t="s">
        <v>330</v>
      </c>
      <c r="D232" s="10" t="s">
        <v>97</v>
      </c>
      <c r="E232" s="96">
        <v>343273</v>
      </c>
    </row>
    <row r="233" spans="1:5" ht="15">
      <c r="A233" s="85"/>
      <c r="B233" s="12"/>
      <c r="C233" s="13"/>
      <c r="D233" s="12"/>
      <c r="E233" s="17"/>
    </row>
    <row r="234" spans="1:5" ht="15">
      <c r="A234" s="152" t="s">
        <v>375</v>
      </c>
      <c r="B234" s="124" t="s">
        <v>369</v>
      </c>
      <c r="C234" s="11" t="s">
        <v>177</v>
      </c>
      <c r="D234" s="10" t="s">
        <v>299</v>
      </c>
      <c r="E234" s="16">
        <v>8563124</v>
      </c>
    </row>
    <row r="235" spans="1:5" ht="15">
      <c r="A235" s="133"/>
      <c r="B235" s="125"/>
      <c r="C235" s="11" t="s">
        <v>370</v>
      </c>
      <c r="D235" s="10" t="s">
        <v>97</v>
      </c>
      <c r="E235" s="96">
        <v>370439</v>
      </c>
    </row>
    <row r="236" spans="1:5" ht="15">
      <c r="A236" s="85"/>
      <c r="B236" s="12"/>
      <c r="C236" s="13"/>
      <c r="D236" s="12"/>
      <c r="E236" s="17"/>
    </row>
    <row r="237" spans="1:5" ht="15">
      <c r="A237" s="152" t="s">
        <v>377</v>
      </c>
      <c r="B237" s="124" t="s">
        <v>372</v>
      </c>
      <c r="C237" s="99" t="s">
        <v>706</v>
      </c>
      <c r="D237" s="10" t="s">
        <v>373</v>
      </c>
      <c r="E237" s="16">
        <v>7000195</v>
      </c>
    </row>
    <row r="238" spans="1:5" ht="15">
      <c r="A238" s="133"/>
      <c r="B238" s="125"/>
      <c r="C238" s="11" t="s">
        <v>330</v>
      </c>
      <c r="D238" s="10" t="s">
        <v>374</v>
      </c>
      <c r="E238" s="16">
        <v>4151</v>
      </c>
    </row>
    <row r="239" spans="1:5" ht="15">
      <c r="A239" s="85"/>
      <c r="B239" s="12"/>
      <c r="C239" s="13"/>
      <c r="D239" s="12"/>
      <c r="E239" s="17"/>
    </row>
    <row r="240" spans="1:5" ht="15">
      <c r="A240" s="110" t="s">
        <v>382</v>
      </c>
      <c r="B240" s="10" t="s">
        <v>376</v>
      </c>
      <c r="C240" s="11" t="s">
        <v>346</v>
      </c>
      <c r="D240" s="10" t="s">
        <v>97</v>
      </c>
      <c r="E240" s="103" t="s">
        <v>707</v>
      </c>
    </row>
    <row r="241" spans="1:5" ht="15">
      <c r="A241" s="85"/>
      <c r="B241" s="12"/>
      <c r="C241" s="13"/>
      <c r="D241" s="12"/>
      <c r="E241" s="17"/>
    </row>
    <row r="242" spans="1:5" ht="15">
      <c r="A242" s="100" t="s">
        <v>721</v>
      </c>
      <c r="B242" s="100" t="s">
        <v>360</v>
      </c>
      <c r="C242" s="99" t="s">
        <v>177</v>
      </c>
      <c r="D242" s="99" t="s">
        <v>101</v>
      </c>
      <c r="E242" s="99">
        <v>1647353</v>
      </c>
    </row>
    <row r="243" spans="1:5" ht="15">
      <c r="A243" s="85"/>
      <c r="B243" s="12"/>
      <c r="C243" s="13"/>
      <c r="D243" s="12"/>
      <c r="E243" s="17"/>
    </row>
    <row r="244" spans="1:5" ht="15">
      <c r="A244" s="100" t="s">
        <v>721</v>
      </c>
      <c r="B244" s="100" t="s">
        <v>364</v>
      </c>
      <c r="C244" s="99" t="s">
        <v>346</v>
      </c>
      <c r="D244" s="99" t="s">
        <v>365</v>
      </c>
      <c r="E244" s="99" t="s">
        <v>722</v>
      </c>
    </row>
    <row r="245" spans="1:5" ht="15">
      <c r="A245" s="100"/>
      <c r="B245" s="100"/>
      <c r="C245" s="99" t="s">
        <v>723</v>
      </c>
      <c r="D245" s="99" t="s">
        <v>178</v>
      </c>
      <c r="E245" s="114">
        <v>342300</v>
      </c>
    </row>
    <row r="246" spans="1:5" ht="15">
      <c r="A246" s="85"/>
      <c r="B246" s="12"/>
      <c r="C246" s="13"/>
      <c r="D246" s="12"/>
      <c r="E246" s="17"/>
    </row>
    <row r="247" spans="1:5" ht="15">
      <c r="A247" s="152" t="s">
        <v>384</v>
      </c>
      <c r="B247" s="124" t="s">
        <v>378</v>
      </c>
      <c r="C247" s="11" t="s">
        <v>379</v>
      </c>
      <c r="D247" s="10" t="s">
        <v>380</v>
      </c>
      <c r="E247" s="16">
        <v>9210287</v>
      </c>
    </row>
    <row r="248" spans="1:5" ht="15">
      <c r="A248" s="133"/>
      <c r="B248" s="125"/>
      <c r="C248" s="11" t="s">
        <v>381</v>
      </c>
      <c r="D248" s="10" t="s">
        <v>299</v>
      </c>
      <c r="E248" s="36">
        <v>232055</v>
      </c>
    </row>
    <row r="249" spans="1:5" ht="15">
      <c r="A249" s="85"/>
      <c r="B249" s="12"/>
      <c r="C249" s="13"/>
      <c r="D249" s="12"/>
      <c r="E249" s="17"/>
    </row>
    <row r="250" spans="1:5" ht="15">
      <c r="A250" s="152" t="s">
        <v>386</v>
      </c>
      <c r="B250" s="124" t="s">
        <v>383</v>
      </c>
      <c r="C250" s="11" t="s">
        <v>379</v>
      </c>
      <c r="D250" s="10" t="s">
        <v>139</v>
      </c>
      <c r="E250" s="36">
        <v>417527</v>
      </c>
    </row>
    <row r="251" spans="1:5" ht="15">
      <c r="A251" s="133"/>
      <c r="B251" s="125"/>
      <c r="C251" s="11" t="s">
        <v>130</v>
      </c>
      <c r="D251" s="10" t="s">
        <v>139</v>
      </c>
      <c r="E251" s="84" t="s">
        <v>708</v>
      </c>
    </row>
    <row r="252" spans="1:5" ht="15">
      <c r="A252" s="85"/>
      <c r="B252" s="12"/>
      <c r="C252" s="13"/>
      <c r="D252" s="12"/>
      <c r="E252" s="17"/>
    </row>
    <row r="253" spans="1:5" ht="15">
      <c r="A253" s="110" t="s">
        <v>389</v>
      </c>
      <c r="B253" s="10" t="s">
        <v>385</v>
      </c>
      <c r="C253" s="11" t="s">
        <v>130</v>
      </c>
      <c r="D253" s="10" t="s">
        <v>128</v>
      </c>
      <c r="E253" s="96">
        <v>232080</v>
      </c>
    </row>
    <row r="254" spans="1:5" ht="15">
      <c r="A254" s="85"/>
      <c r="B254" s="12"/>
      <c r="C254" s="13"/>
      <c r="D254" s="12"/>
      <c r="E254" s="17"/>
    </row>
    <row r="255" spans="1:5" ht="15">
      <c r="A255" s="152" t="s">
        <v>394</v>
      </c>
      <c r="B255" s="124" t="s">
        <v>387</v>
      </c>
      <c r="C255" s="11" t="s">
        <v>388</v>
      </c>
      <c r="D255" s="10" t="s">
        <v>97</v>
      </c>
      <c r="E255" s="16">
        <v>1024025</v>
      </c>
    </row>
    <row r="256" spans="1:5" ht="15">
      <c r="A256" s="133"/>
      <c r="B256" s="125"/>
      <c r="C256" s="11" t="s">
        <v>381</v>
      </c>
      <c r="D256" s="10" t="s">
        <v>97</v>
      </c>
      <c r="E256" s="16">
        <v>232103</v>
      </c>
    </row>
    <row r="257" spans="1:5" ht="15">
      <c r="A257" s="85"/>
      <c r="B257" s="12"/>
      <c r="C257" s="13"/>
      <c r="D257" s="12"/>
      <c r="E257" s="17"/>
    </row>
    <row r="258" spans="1:5" ht="15">
      <c r="A258" s="100" t="s">
        <v>721</v>
      </c>
      <c r="B258" s="100" t="s">
        <v>383</v>
      </c>
      <c r="C258" s="99" t="s">
        <v>379</v>
      </c>
      <c r="D258" s="99" t="s">
        <v>139</v>
      </c>
      <c r="E258" s="115">
        <v>417527</v>
      </c>
    </row>
    <row r="259" spans="1:5" ht="15">
      <c r="A259" s="100"/>
      <c r="B259" s="100"/>
      <c r="C259" s="99" t="s">
        <v>130</v>
      </c>
      <c r="D259" s="99" t="s">
        <v>139</v>
      </c>
      <c r="E259" s="114">
        <v>232062</v>
      </c>
    </row>
    <row r="260" spans="1:5" ht="15">
      <c r="A260" s="87"/>
      <c r="B260" s="52"/>
      <c r="C260" s="13"/>
      <c r="D260" s="12"/>
      <c r="E260" s="17"/>
    </row>
    <row r="261" spans="1:5" ht="30">
      <c r="A261" s="152" t="s">
        <v>396</v>
      </c>
      <c r="B261" s="124" t="s">
        <v>390</v>
      </c>
      <c r="C261" s="39" t="s">
        <v>391</v>
      </c>
      <c r="D261" s="102" t="s">
        <v>98</v>
      </c>
      <c r="E261" s="96">
        <v>230014</v>
      </c>
    </row>
    <row r="262" spans="1:5" ht="30">
      <c r="A262" s="132"/>
      <c r="B262" s="126"/>
      <c r="C262" s="39" t="s">
        <v>392</v>
      </c>
      <c r="D262" s="10"/>
      <c r="E262" s="16"/>
    </row>
    <row r="263" spans="1:5" ht="15">
      <c r="A263" s="133"/>
      <c r="B263" s="125"/>
      <c r="C263" s="40" t="s">
        <v>393</v>
      </c>
      <c r="D263" s="10" t="s">
        <v>98</v>
      </c>
      <c r="E263" s="16">
        <v>6304255</v>
      </c>
    </row>
    <row r="264" spans="1:5" ht="15">
      <c r="A264" s="85"/>
      <c r="B264" s="12"/>
      <c r="C264" s="13"/>
      <c r="D264" s="12"/>
      <c r="E264" s="17"/>
    </row>
    <row r="265" spans="1:5" ht="15">
      <c r="A265" s="110" t="s">
        <v>398</v>
      </c>
      <c r="B265" s="10" t="s">
        <v>395</v>
      </c>
      <c r="C265" s="11"/>
      <c r="D265" s="10"/>
      <c r="E265" s="16"/>
    </row>
    <row r="266" spans="1:5" ht="15">
      <c r="A266" s="85"/>
      <c r="B266" s="12"/>
      <c r="C266" s="13"/>
      <c r="D266" s="12"/>
      <c r="E266" s="17"/>
    </row>
    <row r="267" spans="1:5" ht="15">
      <c r="A267" s="110" t="s">
        <v>401</v>
      </c>
      <c r="B267" s="10" t="s">
        <v>397</v>
      </c>
      <c r="C267" s="11"/>
      <c r="D267" s="10"/>
      <c r="E267" s="16"/>
    </row>
    <row r="268" spans="1:5" ht="15">
      <c r="A268" s="85"/>
      <c r="B268" s="12"/>
      <c r="C268" s="13"/>
      <c r="D268" s="12"/>
      <c r="E268" s="17"/>
    </row>
    <row r="269" spans="1:5" ht="15">
      <c r="A269" s="152" t="s">
        <v>403</v>
      </c>
      <c r="B269" s="124" t="s">
        <v>399</v>
      </c>
      <c r="C269" s="11" t="s">
        <v>261</v>
      </c>
      <c r="D269" s="10" t="s">
        <v>98</v>
      </c>
      <c r="E269" s="16">
        <v>6267272</v>
      </c>
    </row>
    <row r="270" spans="1:5" ht="15">
      <c r="A270" s="133"/>
      <c r="B270" s="125"/>
      <c r="C270" s="11" t="s">
        <v>400</v>
      </c>
      <c r="D270" s="10" t="s">
        <v>98</v>
      </c>
      <c r="E270" s="16">
        <v>64067</v>
      </c>
    </row>
    <row r="271" spans="1:5" ht="15">
      <c r="A271" s="85"/>
      <c r="B271" s="58"/>
      <c r="C271" s="13"/>
      <c r="D271" s="12"/>
      <c r="E271" s="17"/>
    </row>
    <row r="272" spans="1:5" ht="15">
      <c r="A272" s="152" t="s">
        <v>405</v>
      </c>
      <c r="B272" s="124" t="s">
        <v>402</v>
      </c>
      <c r="C272" s="11" t="s">
        <v>261</v>
      </c>
      <c r="D272" s="10" t="s">
        <v>102</v>
      </c>
      <c r="E272" s="16">
        <v>6698021</v>
      </c>
    </row>
    <row r="273" spans="1:5" ht="15">
      <c r="A273" s="133"/>
      <c r="B273" s="125"/>
      <c r="C273" s="11" t="s">
        <v>129</v>
      </c>
      <c r="D273" s="10" t="s">
        <v>102</v>
      </c>
      <c r="E273" s="36">
        <v>64032</v>
      </c>
    </row>
    <row r="274" spans="1:5" ht="15">
      <c r="A274" s="85"/>
      <c r="B274" s="58"/>
      <c r="C274" s="13"/>
      <c r="D274" s="12"/>
      <c r="E274" s="17"/>
    </row>
    <row r="275" spans="1:5" ht="15">
      <c r="A275" s="152" t="s">
        <v>408</v>
      </c>
      <c r="B275" s="124" t="s">
        <v>404</v>
      </c>
      <c r="C275" s="11" t="s">
        <v>261</v>
      </c>
      <c r="D275" s="10" t="s">
        <v>102</v>
      </c>
      <c r="E275" s="16">
        <v>6697890</v>
      </c>
    </row>
    <row r="276" spans="1:5" ht="15">
      <c r="A276" s="133"/>
      <c r="B276" s="125"/>
      <c r="C276" s="11" t="s">
        <v>129</v>
      </c>
      <c r="D276" s="100" t="s">
        <v>102</v>
      </c>
      <c r="E276" s="36">
        <v>64036</v>
      </c>
    </row>
    <row r="277" spans="1:5" ht="15">
      <c r="A277" s="85"/>
      <c r="B277" s="12"/>
      <c r="C277" s="13"/>
      <c r="D277" s="12"/>
      <c r="E277" s="17"/>
    </row>
    <row r="278" spans="1:5" ht="15">
      <c r="A278" s="110" t="s">
        <v>413</v>
      </c>
      <c r="B278" s="10" t="s">
        <v>406</v>
      </c>
      <c r="C278" s="99" t="s">
        <v>709</v>
      </c>
      <c r="D278" s="10" t="s">
        <v>407</v>
      </c>
      <c r="E278" s="16">
        <v>2389260</v>
      </c>
    </row>
    <row r="279" spans="1:5" ht="15">
      <c r="A279" s="85"/>
      <c r="B279" s="12"/>
      <c r="C279" s="13"/>
      <c r="D279" s="12"/>
      <c r="E279" s="17"/>
    </row>
    <row r="280" spans="1:5" ht="15">
      <c r="A280" s="152" t="s">
        <v>416</v>
      </c>
      <c r="B280" s="124" t="s">
        <v>409</v>
      </c>
      <c r="C280" s="11" t="s">
        <v>410</v>
      </c>
      <c r="D280" s="10" t="s">
        <v>411</v>
      </c>
      <c r="E280" s="16">
        <v>8256323</v>
      </c>
    </row>
    <row r="281" spans="1:5" ht="15">
      <c r="A281" s="133"/>
      <c r="B281" s="125"/>
      <c r="C281" s="11" t="s">
        <v>125</v>
      </c>
      <c r="D281" s="10" t="s">
        <v>412</v>
      </c>
      <c r="E281" s="103" t="s">
        <v>710</v>
      </c>
    </row>
    <row r="282" spans="1:5" ht="15">
      <c r="A282" s="85"/>
      <c r="B282" s="12"/>
      <c r="C282" s="13"/>
      <c r="D282" s="12"/>
      <c r="E282" s="17"/>
    </row>
    <row r="283" spans="1:5" ht="15">
      <c r="A283" s="152" t="s">
        <v>419</v>
      </c>
      <c r="B283" s="124" t="s">
        <v>414</v>
      </c>
      <c r="C283" s="11" t="s">
        <v>208</v>
      </c>
      <c r="D283" s="10" t="s">
        <v>98</v>
      </c>
      <c r="E283" s="16">
        <v>5686688</v>
      </c>
    </row>
    <row r="284" spans="1:5" ht="15">
      <c r="A284" s="133"/>
      <c r="B284" s="125"/>
      <c r="C284" s="11" t="s">
        <v>415</v>
      </c>
      <c r="D284" s="10" t="s">
        <v>98</v>
      </c>
      <c r="E284" s="16">
        <v>65022</v>
      </c>
    </row>
    <row r="285" spans="1:5" ht="15">
      <c r="A285" s="85"/>
      <c r="B285" s="12"/>
      <c r="C285" s="13"/>
      <c r="D285" s="12"/>
      <c r="E285" s="17"/>
    </row>
    <row r="286" spans="1:5" ht="15">
      <c r="A286" s="110" t="s">
        <v>421</v>
      </c>
      <c r="B286" s="10" t="s">
        <v>417</v>
      </c>
      <c r="C286" s="11" t="s">
        <v>190</v>
      </c>
      <c r="D286" s="10" t="s">
        <v>418</v>
      </c>
      <c r="E286" s="16">
        <v>1012335</v>
      </c>
    </row>
    <row r="287" spans="1:5" ht="15">
      <c r="A287" s="85"/>
      <c r="B287" s="12"/>
      <c r="C287" s="13"/>
      <c r="D287" s="12"/>
      <c r="E287" s="17"/>
    </row>
    <row r="288" spans="1:5" ht="15">
      <c r="A288" s="152" t="s">
        <v>425</v>
      </c>
      <c r="B288" s="124" t="s">
        <v>420</v>
      </c>
      <c r="C288" s="11" t="s">
        <v>198</v>
      </c>
      <c r="D288" s="10" t="s">
        <v>102</v>
      </c>
      <c r="E288" s="16">
        <v>2406163</v>
      </c>
    </row>
    <row r="289" spans="1:5" ht="15">
      <c r="A289" s="133"/>
      <c r="B289" s="125"/>
      <c r="C289" s="11" t="s">
        <v>415</v>
      </c>
      <c r="D289" s="10" t="s">
        <v>98</v>
      </c>
      <c r="E289" s="16">
        <v>64308</v>
      </c>
    </row>
    <row r="290" spans="1:5" ht="15">
      <c r="A290" s="85"/>
      <c r="B290" s="58"/>
      <c r="C290" s="13"/>
      <c r="D290" s="12"/>
      <c r="E290" s="17"/>
    </row>
    <row r="291" spans="1:5" ht="15">
      <c r="A291" s="152" t="s">
        <v>428</v>
      </c>
      <c r="B291" s="124" t="s">
        <v>422</v>
      </c>
      <c r="C291" s="11" t="s">
        <v>423</v>
      </c>
      <c r="D291" s="10" t="s">
        <v>97</v>
      </c>
      <c r="E291" s="16">
        <v>400141</v>
      </c>
    </row>
    <row r="292" spans="1:5" ht="15">
      <c r="A292" s="133"/>
      <c r="B292" s="125"/>
      <c r="C292" s="11" t="s">
        <v>424</v>
      </c>
      <c r="D292" s="10" t="s">
        <v>97</v>
      </c>
      <c r="E292" s="36">
        <v>143334</v>
      </c>
    </row>
    <row r="293" spans="1:5" ht="15">
      <c r="A293" s="85"/>
      <c r="B293" s="58"/>
      <c r="C293" s="13"/>
      <c r="D293" s="12"/>
      <c r="E293" s="17"/>
    </row>
    <row r="294" spans="1:5" ht="15">
      <c r="A294" s="152" t="s">
        <v>432</v>
      </c>
      <c r="B294" s="124" t="s">
        <v>426</v>
      </c>
      <c r="C294" s="11" t="s">
        <v>427</v>
      </c>
      <c r="D294" s="10" t="s">
        <v>97</v>
      </c>
      <c r="E294" s="16">
        <v>133040</v>
      </c>
    </row>
    <row r="295" spans="1:5" ht="15">
      <c r="A295" s="133"/>
      <c r="B295" s="125"/>
      <c r="C295" s="101" t="s">
        <v>711</v>
      </c>
      <c r="D295" s="102" t="s">
        <v>97</v>
      </c>
      <c r="E295" s="96">
        <v>1331248</v>
      </c>
    </row>
    <row r="296" spans="1:5" ht="15">
      <c r="A296" s="85"/>
      <c r="B296" s="58"/>
      <c r="C296" s="13"/>
      <c r="D296" s="12"/>
      <c r="E296" s="17"/>
    </row>
    <row r="297" spans="1:5" ht="15">
      <c r="A297" s="152" t="s">
        <v>435</v>
      </c>
      <c r="B297" s="124" t="s">
        <v>429</v>
      </c>
      <c r="C297" s="11" t="s">
        <v>430</v>
      </c>
      <c r="D297" s="10" t="s">
        <v>97</v>
      </c>
      <c r="E297" s="16">
        <v>6333132</v>
      </c>
    </row>
    <row r="298" spans="1:5" ht="15">
      <c r="A298" s="133"/>
      <c r="B298" s="125"/>
      <c r="C298" s="11" t="s">
        <v>431</v>
      </c>
      <c r="D298" s="10" t="s">
        <v>97</v>
      </c>
      <c r="E298" s="16">
        <v>141029</v>
      </c>
    </row>
    <row r="299" spans="1:5" ht="15">
      <c r="A299" s="85"/>
      <c r="B299" s="58"/>
      <c r="C299" s="13"/>
      <c r="D299" s="12"/>
      <c r="E299" s="17"/>
    </row>
    <row r="300" spans="1:5" ht="15">
      <c r="A300" s="152" t="s">
        <v>439</v>
      </c>
      <c r="B300" s="124" t="s">
        <v>433</v>
      </c>
      <c r="C300" s="11" t="s">
        <v>434</v>
      </c>
      <c r="D300" s="10" t="s">
        <v>97</v>
      </c>
      <c r="E300" s="16">
        <v>2572055</v>
      </c>
    </row>
    <row r="301" spans="1:5" ht="15">
      <c r="A301" s="133"/>
      <c r="B301" s="125"/>
      <c r="C301" s="11" t="s">
        <v>424</v>
      </c>
      <c r="D301" s="10" t="s">
        <v>97</v>
      </c>
      <c r="E301" s="16">
        <v>141014</v>
      </c>
    </row>
    <row r="302" spans="1:5" ht="15">
      <c r="A302" s="85"/>
      <c r="B302" s="12"/>
      <c r="C302" s="13"/>
      <c r="D302" s="12"/>
      <c r="E302" s="17"/>
    </row>
    <row r="303" spans="1:5" ht="15">
      <c r="A303" s="152" t="s">
        <v>441</v>
      </c>
      <c r="B303" s="124" t="s">
        <v>436</v>
      </c>
      <c r="C303" s="11" t="s">
        <v>437</v>
      </c>
      <c r="D303" s="10" t="s">
        <v>101</v>
      </c>
      <c r="E303" s="38">
        <v>7828510</v>
      </c>
    </row>
    <row r="304" spans="1:5" ht="15">
      <c r="A304" s="133"/>
      <c r="B304" s="125"/>
      <c r="C304" s="11" t="s">
        <v>438</v>
      </c>
      <c r="D304" s="10" t="s">
        <v>97</v>
      </c>
      <c r="E304" s="16">
        <v>143329</v>
      </c>
    </row>
    <row r="305" spans="1:5" ht="15">
      <c r="A305" s="85"/>
      <c r="B305" s="12"/>
      <c r="C305" s="13"/>
      <c r="D305" s="12"/>
      <c r="E305" s="17"/>
    </row>
    <row r="306" spans="1:5" ht="15">
      <c r="A306" s="110" t="s">
        <v>443</v>
      </c>
      <c r="B306" s="10" t="s">
        <v>440</v>
      </c>
      <c r="C306" s="11" t="s">
        <v>437</v>
      </c>
      <c r="D306" s="10" t="s">
        <v>101</v>
      </c>
      <c r="E306" s="38">
        <v>8839847</v>
      </c>
    </row>
    <row r="307" spans="1:5" ht="15">
      <c r="A307" s="85"/>
      <c r="B307" s="12"/>
      <c r="C307" s="13"/>
      <c r="D307" s="12"/>
      <c r="E307" s="17"/>
    </row>
    <row r="308" spans="1:5" ht="15">
      <c r="A308" s="110" t="s">
        <v>446</v>
      </c>
      <c r="B308" s="10" t="s">
        <v>442</v>
      </c>
      <c r="C308" s="11"/>
      <c r="D308" s="10"/>
      <c r="E308" s="16"/>
    </row>
    <row r="309" spans="1:5" ht="15">
      <c r="A309" s="85"/>
      <c r="B309" s="12"/>
      <c r="C309" s="13"/>
      <c r="D309" s="12"/>
      <c r="E309" s="17"/>
    </row>
    <row r="310" spans="1:5" ht="15">
      <c r="A310" s="110" t="s">
        <v>449</v>
      </c>
      <c r="B310" s="10" t="s">
        <v>444</v>
      </c>
      <c r="C310" s="11" t="s">
        <v>445</v>
      </c>
      <c r="D310" s="10" t="s">
        <v>97</v>
      </c>
      <c r="E310" s="16">
        <v>1780980</v>
      </c>
    </row>
    <row r="311" spans="1:5" ht="15">
      <c r="A311" s="85"/>
      <c r="B311" s="12"/>
      <c r="C311" s="13"/>
      <c r="D311" s="12"/>
      <c r="E311" s="17"/>
    </row>
    <row r="312" spans="1:5" ht="15">
      <c r="A312" s="110" t="s">
        <v>451</v>
      </c>
      <c r="B312" s="10" t="s">
        <v>447</v>
      </c>
      <c r="C312" s="11" t="s">
        <v>448</v>
      </c>
      <c r="D312" s="10" t="s">
        <v>102</v>
      </c>
      <c r="E312" s="103" t="s">
        <v>712</v>
      </c>
    </row>
    <row r="313" spans="1:5" ht="15">
      <c r="A313" s="85"/>
      <c r="B313" s="12"/>
      <c r="C313" s="13"/>
      <c r="D313" s="12"/>
      <c r="E313" s="17"/>
    </row>
    <row r="314" spans="1:5" ht="15">
      <c r="A314" s="110" t="s">
        <v>455</v>
      </c>
      <c r="B314" s="10" t="s">
        <v>450</v>
      </c>
      <c r="C314" s="11" t="s">
        <v>430</v>
      </c>
      <c r="D314" s="10" t="s">
        <v>101</v>
      </c>
      <c r="E314" s="16">
        <v>1306794</v>
      </c>
    </row>
    <row r="315" spans="1:5" ht="15">
      <c r="A315" s="85"/>
      <c r="B315" s="12"/>
      <c r="C315" s="13"/>
      <c r="D315" s="12"/>
      <c r="E315" s="17"/>
    </row>
    <row r="316" spans="1:5" ht="15">
      <c r="A316" s="110" t="s">
        <v>460</v>
      </c>
      <c r="B316" s="10" t="s">
        <v>452</v>
      </c>
      <c r="C316" s="11" t="s">
        <v>453</v>
      </c>
      <c r="D316" s="10" t="s">
        <v>454</v>
      </c>
      <c r="E316" s="16">
        <v>1773019</v>
      </c>
    </row>
    <row r="317" spans="1:5" ht="15">
      <c r="A317" s="85"/>
      <c r="B317" s="12"/>
      <c r="C317" s="13"/>
      <c r="D317" s="12"/>
      <c r="E317" s="17"/>
    </row>
    <row r="318" spans="1:5" ht="15">
      <c r="A318" s="152" t="s">
        <v>715</v>
      </c>
      <c r="B318" s="124" t="s">
        <v>456</v>
      </c>
      <c r="C318" s="11" t="s">
        <v>453</v>
      </c>
      <c r="D318" s="10" t="s">
        <v>457</v>
      </c>
      <c r="E318" s="16">
        <v>2558914</v>
      </c>
    </row>
    <row r="319" spans="1:5" ht="15">
      <c r="A319" s="133"/>
      <c r="B319" s="125"/>
      <c r="C319" s="11" t="s">
        <v>458</v>
      </c>
      <c r="D319" s="10" t="s">
        <v>459</v>
      </c>
      <c r="E319" s="36">
        <v>136017</v>
      </c>
    </row>
    <row r="320" spans="1:5" ht="15">
      <c r="A320" s="85"/>
      <c r="B320" s="12"/>
      <c r="C320" s="13"/>
      <c r="D320" s="12"/>
      <c r="E320" s="17"/>
    </row>
    <row r="321" spans="1:5" ht="15">
      <c r="A321" s="110" t="s">
        <v>716</v>
      </c>
      <c r="B321" s="10" t="s">
        <v>461</v>
      </c>
      <c r="C321" s="11" t="s">
        <v>453</v>
      </c>
      <c r="D321" s="10" t="s">
        <v>258</v>
      </c>
      <c r="E321" s="16">
        <v>4849808</v>
      </c>
    </row>
    <row r="322" spans="1:5" ht="15">
      <c r="A322" s="85"/>
      <c r="B322" s="12"/>
      <c r="C322" s="13"/>
      <c r="D322" s="12"/>
      <c r="E322" s="17"/>
    </row>
    <row r="323" spans="1:5" ht="15">
      <c r="A323" s="110" t="s">
        <v>717</v>
      </c>
      <c r="B323" s="100" t="s">
        <v>713</v>
      </c>
      <c r="C323" s="106" t="s">
        <v>711</v>
      </c>
      <c r="D323" s="102" t="s">
        <v>97</v>
      </c>
      <c r="E323" s="96">
        <v>1401306</v>
      </c>
    </row>
  </sheetData>
  <sheetProtection/>
  <mergeCells count="127">
    <mergeCell ref="A3:E3"/>
    <mergeCell ref="A11:E11"/>
    <mergeCell ref="A22:E22"/>
    <mergeCell ref="A25:E25"/>
    <mergeCell ref="A1:E1"/>
    <mergeCell ref="B33:B34"/>
    <mergeCell ref="A33:A34"/>
    <mergeCell ref="B36:B39"/>
    <mergeCell ref="A36:A39"/>
    <mergeCell ref="A47:A49"/>
    <mergeCell ref="B47:B49"/>
    <mergeCell ref="B44:B45"/>
    <mergeCell ref="A44:A45"/>
    <mergeCell ref="A41:A42"/>
    <mergeCell ref="B41:B42"/>
    <mergeCell ref="B62:B63"/>
    <mergeCell ref="A62:A63"/>
    <mergeCell ref="A59:A60"/>
    <mergeCell ref="B59:B60"/>
    <mergeCell ref="A69:A70"/>
    <mergeCell ref="B69:B70"/>
    <mergeCell ref="B93:B94"/>
    <mergeCell ref="A93:A94"/>
    <mergeCell ref="A84:A85"/>
    <mergeCell ref="B84:B85"/>
    <mergeCell ref="B115:B116"/>
    <mergeCell ref="A115:A116"/>
    <mergeCell ref="A112:A113"/>
    <mergeCell ref="B112:B113"/>
    <mergeCell ref="B105:B106"/>
    <mergeCell ref="A105:A106"/>
    <mergeCell ref="A102:A103"/>
    <mergeCell ref="B102:B103"/>
    <mergeCell ref="B99:B100"/>
    <mergeCell ref="A99:A100"/>
    <mergeCell ref="A96:A97"/>
    <mergeCell ref="B96:B97"/>
    <mergeCell ref="B132:B134"/>
    <mergeCell ref="A132:A134"/>
    <mergeCell ref="A127:A128"/>
    <mergeCell ref="B127:B128"/>
    <mergeCell ref="B121:B123"/>
    <mergeCell ref="A121:A123"/>
    <mergeCell ref="A118:A119"/>
    <mergeCell ref="B118:B119"/>
    <mergeCell ref="B150:B151"/>
    <mergeCell ref="A150:A151"/>
    <mergeCell ref="A145:A146"/>
    <mergeCell ref="B145:B146"/>
    <mergeCell ref="B139:B141"/>
    <mergeCell ref="A139:A141"/>
    <mergeCell ref="A136:A137"/>
    <mergeCell ref="B136:B137"/>
    <mergeCell ref="B162:B167"/>
    <mergeCell ref="A162:A167"/>
    <mergeCell ref="A159:A160"/>
    <mergeCell ref="B159:B160"/>
    <mergeCell ref="B156:B157"/>
    <mergeCell ref="A156:A157"/>
    <mergeCell ref="A153:A154"/>
    <mergeCell ref="B153:B154"/>
    <mergeCell ref="B186:B187"/>
    <mergeCell ref="A186:A187"/>
    <mergeCell ref="A181:A184"/>
    <mergeCell ref="B181:B184"/>
    <mergeCell ref="B178:B179"/>
    <mergeCell ref="A178:A179"/>
    <mergeCell ref="A173:A174"/>
    <mergeCell ref="B173:B174"/>
    <mergeCell ref="B200:B201"/>
    <mergeCell ref="A200:A201"/>
    <mergeCell ref="A197:A198"/>
    <mergeCell ref="B197:B198"/>
    <mergeCell ref="B192:B195"/>
    <mergeCell ref="A192:A195"/>
    <mergeCell ref="A189:A190"/>
    <mergeCell ref="B189:B190"/>
    <mergeCell ref="A221:A222"/>
    <mergeCell ref="B221:B222"/>
    <mergeCell ref="B218:B219"/>
    <mergeCell ref="A218:A219"/>
    <mergeCell ref="A215:A216"/>
    <mergeCell ref="B215:B216"/>
    <mergeCell ref="B210:B211"/>
    <mergeCell ref="A210:A211"/>
    <mergeCell ref="A207:A208"/>
    <mergeCell ref="B207:B208"/>
    <mergeCell ref="B237:B238"/>
    <mergeCell ref="A237:A238"/>
    <mergeCell ref="A234:A235"/>
    <mergeCell ref="B234:B235"/>
    <mergeCell ref="B231:B232"/>
    <mergeCell ref="A231:A232"/>
    <mergeCell ref="A224:A227"/>
    <mergeCell ref="B224:B227"/>
    <mergeCell ref="B261:B263"/>
    <mergeCell ref="A261:A263"/>
    <mergeCell ref="A255:A256"/>
    <mergeCell ref="B255:B256"/>
    <mergeCell ref="B250:B251"/>
    <mergeCell ref="A250:A251"/>
    <mergeCell ref="A247:A248"/>
    <mergeCell ref="B247:B248"/>
    <mergeCell ref="A283:A284"/>
    <mergeCell ref="B283:B284"/>
    <mergeCell ref="B280:B281"/>
    <mergeCell ref="A280:A281"/>
    <mergeCell ref="A275:A276"/>
    <mergeCell ref="B275:B276"/>
    <mergeCell ref="B272:B273"/>
    <mergeCell ref="A272:A273"/>
    <mergeCell ref="A269:A270"/>
    <mergeCell ref="B269:B270"/>
    <mergeCell ref="B303:B304"/>
    <mergeCell ref="A303:A304"/>
    <mergeCell ref="A300:A301"/>
    <mergeCell ref="B300:B301"/>
    <mergeCell ref="B297:B298"/>
    <mergeCell ref="A297:A298"/>
    <mergeCell ref="A294:A295"/>
    <mergeCell ref="B294:B295"/>
    <mergeCell ref="B291:B292"/>
    <mergeCell ref="A291:A292"/>
    <mergeCell ref="A288:A289"/>
    <mergeCell ref="B288:B289"/>
    <mergeCell ref="A318:A319"/>
    <mergeCell ref="B318:B319"/>
  </mergeCells>
  <printOptions/>
  <pageMargins left="0.25" right="0.25" top="0.75" bottom="0.75" header="0.3" footer="0.3"/>
  <pageSetup horizontalDpi="600" verticalDpi="600" orientation="portrait" scale="92" r:id="rId1"/>
  <headerFooter>
    <oddHeader>&amp;CAPPENDIX A
GSS11578D-MEAT
</oddHeader>
  </headerFooter>
  <rowBreaks count="1" manualBreakCount="1">
    <brk id="24" max="255" man="1"/>
  </rowBreaks>
</worksheet>
</file>

<file path=xl/worksheets/sheet6.xml><?xml version="1.0" encoding="utf-8"?>
<worksheet xmlns="http://schemas.openxmlformats.org/spreadsheetml/2006/main" xmlns:r="http://schemas.openxmlformats.org/officeDocument/2006/relationships">
  <dimension ref="A1:H127"/>
  <sheetViews>
    <sheetView tabSelected="1" zoomScaleSheetLayoutView="90" workbookViewId="0" topLeftCell="A1">
      <selection activeCell="B127" sqref="B127"/>
    </sheetView>
  </sheetViews>
  <sheetFormatPr defaultColWidth="9.140625" defaultRowHeight="15"/>
  <cols>
    <col min="1" max="1" width="6.57421875" style="62" customWidth="1"/>
    <col min="2" max="2" width="45.57421875" style="19" customWidth="1"/>
    <col min="3" max="4" width="10.8515625" style="4" customWidth="1"/>
    <col min="5" max="5" width="15.7109375" style="4" customWidth="1"/>
    <col min="6" max="8" width="10.7109375" style="4" customWidth="1"/>
  </cols>
  <sheetData>
    <row r="1" spans="1:8" s="21" customFormat="1" ht="19.5">
      <c r="A1" s="118" t="s">
        <v>653</v>
      </c>
      <c r="B1" s="118"/>
      <c r="C1" s="118"/>
      <c r="D1" s="118"/>
      <c r="E1" s="118"/>
      <c r="F1" s="118"/>
      <c r="G1" s="118"/>
      <c r="H1" s="118"/>
    </row>
    <row r="2" spans="1:8" s="21" customFormat="1" ht="19.5">
      <c r="A2" s="82"/>
      <c r="B2" s="82"/>
      <c r="C2" s="82"/>
      <c r="D2" s="82"/>
      <c r="E2" s="82"/>
      <c r="F2" s="82"/>
      <c r="G2" s="82"/>
      <c r="H2" s="82"/>
    </row>
    <row r="3" spans="1:6" s="21" customFormat="1" ht="15">
      <c r="A3" s="149" t="s">
        <v>652</v>
      </c>
      <c r="B3" s="149"/>
      <c r="C3" s="150">
        <f>'Vendor Information'!B4</f>
        <v>0</v>
      </c>
      <c r="D3" s="151"/>
      <c r="E3" s="151"/>
      <c r="F3" s="151"/>
    </row>
    <row r="4" spans="1:2" s="21" customFormat="1" ht="15">
      <c r="A4" s="62"/>
      <c r="B4" s="19"/>
    </row>
    <row r="5" spans="1:8" s="33" customFormat="1" ht="25.5">
      <c r="A5" s="32" t="s">
        <v>470</v>
      </c>
      <c r="B5" s="32" t="s">
        <v>5</v>
      </c>
      <c r="C5" s="70" t="s">
        <v>6</v>
      </c>
      <c r="D5" s="70" t="s">
        <v>7</v>
      </c>
      <c r="E5" s="70" t="s">
        <v>114</v>
      </c>
      <c r="F5" s="70" t="s">
        <v>121</v>
      </c>
      <c r="G5" s="70" t="s">
        <v>9</v>
      </c>
      <c r="H5" s="70" t="s">
        <v>10</v>
      </c>
    </row>
    <row r="6" spans="1:8" ht="15">
      <c r="A6" s="159" t="s">
        <v>615</v>
      </c>
      <c r="B6" s="160"/>
      <c r="C6" s="160"/>
      <c r="D6" s="160"/>
      <c r="E6" s="160"/>
      <c r="F6" s="160"/>
      <c r="G6" s="160"/>
      <c r="H6" s="161"/>
    </row>
    <row r="7" spans="1:8" ht="51">
      <c r="A7" s="67">
        <v>1</v>
      </c>
      <c r="B7" s="22" t="s">
        <v>472</v>
      </c>
      <c r="C7" s="23">
        <f>300+240+750</f>
        <v>1290</v>
      </c>
      <c r="D7" s="31"/>
      <c r="E7" s="31"/>
      <c r="F7" s="31"/>
      <c r="G7" s="31"/>
      <c r="H7" s="31"/>
    </row>
    <row r="8" spans="1:8" ht="63.75">
      <c r="A8" s="67">
        <v>2</v>
      </c>
      <c r="B8" s="22" t="s">
        <v>473</v>
      </c>
      <c r="C8" s="23"/>
      <c r="D8" s="31"/>
      <c r="E8" s="31"/>
      <c r="F8" s="31"/>
      <c r="G8" s="31"/>
      <c r="H8" s="31"/>
    </row>
    <row r="9" spans="1:8" ht="76.5">
      <c r="A9" s="67">
        <v>3</v>
      </c>
      <c r="B9" s="22" t="s">
        <v>474</v>
      </c>
      <c r="C9" s="23">
        <f>100+200</f>
        <v>300</v>
      </c>
      <c r="D9" s="31"/>
      <c r="E9" s="31"/>
      <c r="F9" s="31"/>
      <c r="G9" s="31"/>
      <c r="H9" s="31"/>
    </row>
    <row r="10" spans="1:8" ht="51">
      <c r="A10" s="67">
        <v>4</v>
      </c>
      <c r="B10" s="22" t="s">
        <v>475</v>
      </c>
      <c r="C10" s="23">
        <v>24</v>
      </c>
      <c r="D10" s="31"/>
      <c r="E10" s="31"/>
      <c r="F10" s="31"/>
      <c r="G10" s="31"/>
      <c r="H10" s="31"/>
    </row>
    <row r="11" spans="1:8" ht="25.5">
      <c r="A11" s="67">
        <v>5</v>
      </c>
      <c r="B11" s="24" t="s">
        <v>476</v>
      </c>
      <c r="C11" s="23">
        <f>60+160+72</f>
        <v>292</v>
      </c>
      <c r="D11" s="31"/>
      <c r="E11" s="31"/>
      <c r="F11" s="31"/>
      <c r="G11" s="31"/>
      <c r="H11" s="31"/>
    </row>
    <row r="12" spans="1:8" ht="102">
      <c r="A12" s="67">
        <v>6</v>
      </c>
      <c r="B12" s="22" t="s">
        <v>477</v>
      </c>
      <c r="C12" s="23">
        <f>480+1500+1240</f>
        <v>3220</v>
      </c>
      <c r="D12" s="31"/>
      <c r="E12" s="31"/>
      <c r="F12" s="31"/>
      <c r="G12" s="31"/>
      <c r="H12" s="31"/>
    </row>
    <row r="13" spans="1:8" ht="89.25">
      <c r="A13" s="67">
        <v>7</v>
      </c>
      <c r="B13" s="22" t="s">
        <v>478</v>
      </c>
      <c r="C13" s="23">
        <f>60+360+400</f>
        <v>820</v>
      </c>
      <c r="D13" s="31"/>
      <c r="E13" s="31"/>
      <c r="F13" s="31"/>
      <c r="G13" s="31"/>
      <c r="H13" s="31"/>
    </row>
    <row r="14" spans="1:8" ht="25.5">
      <c r="A14" s="67">
        <v>8</v>
      </c>
      <c r="B14" s="25" t="s">
        <v>479</v>
      </c>
      <c r="C14" s="23">
        <f>10+306</f>
        <v>316</v>
      </c>
      <c r="D14" s="31"/>
      <c r="E14" s="31"/>
      <c r="F14" s="31"/>
      <c r="G14" s="31"/>
      <c r="H14" s="31"/>
    </row>
    <row r="15" spans="1:8" ht="76.5">
      <c r="A15" s="67">
        <v>9</v>
      </c>
      <c r="B15" s="24" t="s">
        <v>480</v>
      </c>
      <c r="C15" s="26">
        <v>140</v>
      </c>
      <c r="D15" s="31"/>
      <c r="E15" s="31"/>
      <c r="F15" s="31"/>
      <c r="G15" s="31"/>
      <c r="H15" s="31"/>
    </row>
    <row r="16" spans="1:8" ht="38.25">
      <c r="A16" s="67">
        <v>10</v>
      </c>
      <c r="B16" s="22" t="s">
        <v>481</v>
      </c>
      <c r="C16" s="23">
        <v>20</v>
      </c>
      <c r="D16" s="31"/>
      <c r="E16" s="31"/>
      <c r="F16" s="31"/>
      <c r="G16" s="31"/>
      <c r="H16" s="31"/>
    </row>
    <row r="17" spans="1:8" ht="76.5">
      <c r="A17" s="67">
        <v>11</v>
      </c>
      <c r="B17" s="22" t="s">
        <v>482</v>
      </c>
      <c r="C17" s="23">
        <f>30+230</f>
        <v>260</v>
      </c>
      <c r="D17" s="31"/>
      <c r="E17" s="31"/>
      <c r="F17" s="31"/>
      <c r="G17" s="31"/>
      <c r="H17" s="31"/>
    </row>
    <row r="18" spans="1:8" ht="25.5">
      <c r="A18" s="67">
        <v>12</v>
      </c>
      <c r="B18" s="24" t="s">
        <v>483</v>
      </c>
      <c r="C18" s="26">
        <f>50+100</f>
        <v>150</v>
      </c>
      <c r="D18" s="31"/>
      <c r="E18" s="31"/>
      <c r="F18" s="31"/>
      <c r="G18" s="31"/>
      <c r="H18" s="31"/>
    </row>
    <row r="19" spans="1:8" ht="51">
      <c r="A19" s="67">
        <v>13</v>
      </c>
      <c r="B19" s="22" t="s">
        <v>484</v>
      </c>
      <c r="C19" s="23">
        <v>30</v>
      </c>
      <c r="D19" s="31"/>
      <c r="E19" s="31"/>
      <c r="F19" s="31"/>
      <c r="G19" s="31"/>
      <c r="H19" s="31"/>
    </row>
    <row r="20" spans="1:8" ht="25.5">
      <c r="A20" s="67">
        <v>14</v>
      </c>
      <c r="B20" s="24" t="s">
        <v>485</v>
      </c>
      <c r="C20" s="26">
        <f>30+150+10</f>
        <v>190</v>
      </c>
      <c r="D20" s="31"/>
      <c r="E20" s="31"/>
      <c r="F20" s="31"/>
      <c r="G20" s="31"/>
      <c r="H20" s="31"/>
    </row>
    <row r="21" spans="1:8" ht="38.25">
      <c r="A21" s="67">
        <v>15</v>
      </c>
      <c r="B21" s="22" t="s">
        <v>486</v>
      </c>
      <c r="C21" s="23">
        <f>180+36</f>
        <v>216</v>
      </c>
      <c r="D21" s="31"/>
      <c r="E21" s="31"/>
      <c r="F21" s="31"/>
      <c r="G21" s="31"/>
      <c r="H21" s="31"/>
    </row>
    <row r="22" spans="1:8" ht="15">
      <c r="A22" s="67">
        <v>16</v>
      </c>
      <c r="B22" s="22" t="s">
        <v>487</v>
      </c>
      <c r="C22" s="23">
        <f>280+100</f>
        <v>380</v>
      </c>
      <c r="D22" s="31"/>
      <c r="E22" s="31"/>
      <c r="F22" s="31"/>
      <c r="G22" s="31"/>
      <c r="H22" s="31"/>
    </row>
    <row r="23" spans="1:8" ht="15">
      <c r="A23" s="67">
        <v>17</v>
      </c>
      <c r="B23" s="22" t="s">
        <v>488</v>
      </c>
      <c r="C23" s="23">
        <v>130</v>
      </c>
      <c r="D23" s="31"/>
      <c r="E23" s="31"/>
      <c r="F23" s="31"/>
      <c r="G23" s="31"/>
      <c r="H23" s="31"/>
    </row>
    <row r="24" spans="1:8" ht="25.5">
      <c r="A24" s="67">
        <v>18</v>
      </c>
      <c r="B24" s="22" t="s">
        <v>489</v>
      </c>
      <c r="C24" s="23">
        <v>202</v>
      </c>
      <c r="D24" s="31"/>
      <c r="E24" s="31"/>
      <c r="F24" s="31"/>
      <c r="G24" s="31"/>
      <c r="H24" s="31"/>
    </row>
    <row r="25" spans="1:8" ht="15">
      <c r="A25" s="67">
        <v>19</v>
      </c>
      <c r="B25" s="22" t="s">
        <v>490</v>
      </c>
      <c r="C25" s="23">
        <v>60</v>
      </c>
      <c r="D25" s="31"/>
      <c r="E25" s="31"/>
      <c r="F25" s="31"/>
      <c r="G25" s="31"/>
      <c r="H25" s="31"/>
    </row>
    <row r="26" spans="1:8" ht="25.5">
      <c r="A26" s="67">
        <v>20</v>
      </c>
      <c r="B26" s="22" t="s">
        <v>491</v>
      </c>
      <c r="C26" s="23">
        <f>10+35</f>
        <v>45</v>
      </c>
      <c r="D26" s="31"/>
      <c r="E26" s="31"/>
      <c r="F26" s="31"/>
      <c r="G26" s="31"/>
      <c r="H26" s="31"/>
    </row>
    <row r="27" spans="1:8" ht="38.25">
      <c r="A27" s="67">
        <v>21</v>
      </c>
      <c r="B27" s="30" t="s">
        <v>492</v>
      </c>
      <c r="C27" s="32">
        <v>120</v>
      </c>
      <c r="D27" s="29"/>
      <c r="E27" s="29"/>
      <c r="F27" s="29"/>
      <c r="G27" s="29"/>
      <c r="H27" s="29"/>
    </row>
    <row r="28" spans="1:8" ht="15">
      <c r="A28" s="157" t="s">
        <v>616</v>
      </c>
      <c r="B28" s="157"/>
      <c r="C28" s="157"/>
      <c r="D28" s="157"/>
      <c r="E28" s="157"/>
      <c r="F28" s="157"/>
      <c r="G28" s="157"/>
      <c r="H28" s="158"/>
    </row>
    <row r="29" spans="1:8" ht="63.75">
      <c r="A29" s="67">
        <v>22</v>
      </c>
      <c r="B29" s="22" t="s">
        <v>493</v>
      </c>
      <c r="C29" s="23"/>
      <c r="D29" s="31"/>
      <c r="E29" s="31"/>
      <c r="F29" s="31"/>
      <c r="G29" s="31"/>
      <c r="H29" s="31"/>
    </row>
    <row r="30" spans="1:8" ht="76.5">
      <c r="A30" s="67">
        <v>23</v>
      </c>
      <c r="B30" s="22" t="s">
        <v>494</v>
      </c>
      <c r="C30" s="23">
        <v>210</v>
      </c>
      <c r="D30" s="31"/>
      <c r="E30" s="31"/>
      <c r="F30" s="31"/>
      <c r="G30" s="31"/>
      <c r="H30" s="31"/>
    </row>
    <row r="31" spans="1:8" ht="15">
      <c r="A31" s="157" t="s">
        <v>617</v>
      </c>
      <c r="B31" s="157"/>
      <c r="C31" s="157"/>
      <c r="D31" s="157"/>
      <c r="E31" s="157"/>
      <c r="F31" s="157"/>
      <c r="G31" s="157"/>
      <c r="H31" s="158"/>
    </row>
    <row r="32" spans="1:8" ht="38.25">
      <c r="A32" s="67">
        <v>24</v>
      </c>
      <c r="B32" s="22" t="s">
        <v>495</v>
      </c>
      <c r="C32" s="23">
        <v>60</v>
      </c>
      <c r="D32" s="31"/>
      <c r="E32" s="31"/>
      <c r="F32" s="31"/>
      <c r="G32" s="31"/>
      <c r="H32" s="31"/>
    </row>
    <row r="33" spans="1:8" ht="25.5">
      <c r="A33" s="67">
        <v>25</v>
      </c>
      <c r="B33" s="25" t="s">
        <v>496</v>
      </c>
      <c r="C33" s="23">
        <f>30+40</f>
        <v>70</v>
      </c>
      <c r="D33" s="31"/>
      <c r="E33" s="31"/>
      <c r="F33" s="31"/>
      <c r="G33" s="31"/>
      <c r="H33" s="31"/>
    </row>
    <row r="34" spans="1:8" ht="25.5">
      <c r="A34" s="67">
        <v>26</v>
      </c>
      <c r="B34" s="25" t="s">
        <v>497</v>
      </c>
      <c r="C34" s="23">
        <f>120+445</f>
        <v>565</v>
      </c>
      <c r="D34" s="31"/>
      <c r="E34" s="31"/>
      <c r="F34" s="31"/>
      <c r="G34" s="31"/>
      <c r="H34" s="31"/>
    </row>
    <row r="35" spans="1:8" ht="63.75">
      <c r="A35" s="67">
        <v>27</v>
      </c>
      <c r="B35" s="22" t="s">
        <v>498</v>
      </c>
      <c r="C35" s="23"/>
      <c r="D35" s="31"/>
      <c r="E35" s="31"/>
      <c r="F35" s="31"/>
      <c r="G35" s="31"/>
      <c r="H35" s="31"/>
    </row>
    <row r="36" spans="1:8" ht="63.75">
      <c r="A36" s="67">
        <v>28</v>
      </c>
      <c r="B36" s="22" t="s">
        <v>499</v>
      </c>
      <c r="C36" s="23"/>
      <c r="D36" s="31"/>
      <c r="E36" s="31"/>
      <c r="F36" s="31"/>
      <c r="G36" s="31"/>
      <c r="H36" s="31"/>
    </row>
    <row r="37" spans="1:8" ht="76.5">
      <c r="A37" s="67">
        <v>29</v>
      </c>
      <c r="B37" s="22" t="s">
        <v>500</v>
      </c>
      <c r="C37" s="23"/>
      <c r="D37" s="31"/>
      <c r="E37" s="31"/>
      <c r="F37" s="31"/>
      <c r="G37" s="31"/>
      <c r="H37" s="31"/>
    </row>
    <row r="38" spans="1:8" ht="25.5">
      <c r="A38" s="67">
        <v>30</v>
      </c>
      <c r="B38" s="24" t="s">
        <v>501</v>
      </c>
      <c r="C38" s="26">
        <v>150</v>
      </c>
      <c r="D38" s="31"/>
      <c r="E38" s="31"/>
      <c r="F38" s="31"/>
      <c r="G38" s="31"/>
      <c r="H38" s="31"/>
    </row>
    <row r="39" spans="1:8" ht="25.5">
      <c r="A39" s="67">
        <v>31</v>
      </c>
      <c r="B39" s="25" t="s">
        <v>502</v>
      </c>
      <c r="C39" s="23">
        <v>220</v>
      </c>
      <c r="D39" s="31"/>
      <c r="E39" s="31"/>
      <c r="F39" s="31"/>
      <c r="G39" s="31"/>
      <c r="H39" s="31"/>
    </row>
    <row r="40" spans="1:8" ht="63.75">
      <c r="A40" s="67">
        <v>32</v>
      </c>
      <c r="B40" s="22" t="s">
        <v>503</v>
      </c>
      <c r="C40" s="23"/>
      <c r="D40" s="31"/>
      <c r="E40" s="31"/>
      <c r="F40" s="31"/>
      <c r="G40" s="31"/>
      <c r="H40" s="31"/>
    </row>
    <row r="41" spans="1:8" ht="15">
      <c r="A41" s="67">
        <v>33</v>
      </c>
      <c r="B41" s="22" t="s">
        <v>504</v>
      </c>
      <c r="C41" s="23">
        <v>50</v>
      </c>
      <c r="D41" s="31"/>
      <c r="E41" s="31"/>
      <c r="F41" s="31"/>
      <c r="G41" s="31"/>
      <c r="H41" s="31"/>
    </row>
    <row r="42" spans="1:8" ht="15">
      <c r="A42" s="67"/>
      <c r="B42" s="112" t="s">
        <v>718</v>
      </c>
      <c r="C42" s="23">
        <v>30</v>
      </c>
      <c r="D42" s="31"/>
      <c r="E42" s="31"/>
      <c r="F42" s="31"/>
      <c r="G42" s="31"/>
      <c r="H42" s="31"/>
    </row>
    <row r="43" spans="1:8" ht="15">
      <c r="A43" s="155" t="s">
        <v>117</v>
      </c>
      <c r="B43" s="155"/>
      <c r="C43" s="155"/>
      <c r="D43" s="155"/>
      <c r="E43" s="155"/>
      <c r="F43" s="155"/>
      <c r="G43" s="155"/>
      <c r="H43" s="156"/>
    </row>
    <row r="44" spans="1:8" ht="63.75">
      <c r="A44" s="67">
        <v>34</v>
      </c>
      <c r="B44" s="22" t="s">
        <v>505</v>
      </c>
      <c r="C44" s="23">
        <v>30</v>
      </c>
      <c r="D44" s="31"/>
      <c r="E44" s="31"/>
      <c r="F44" s="31"/>
      <c r="G44" s="31"/>
      <c r="H44" s="31"/>
    </row>
    <row r="45" spans="1:8" ht="63.75">
      <c r="A45" s="67">
        <v>35</v>
      </c>
      <c r="B45" s="22" t="s">
        <v>506</v>
      </c>
      <c r="C45" s="23"/>
      <c r="D45" s="31"/>
      <c r="E45" s="31"/>
      <c r="F45" s="31"/>
      <c r="G45" s="31"/>
      <c r="H45" s="31"/>
    </row>
    <row r="46" spans="1:8" ht="63.75">
      <c r="A46" s="67">
        <v>36</v>
      </c>
      <c r="B46" s="22" t="s">
        <v>507</v>
      </c>
      <c r="C46" s="23">
        <f>50+120+430</f>
        <v>600</v>
      </c>
      <c r="D46" s="31"/>
      <c r="E46" s="31"/>
      <c r="F46" s="31"/>
      <c r="G46" s="31"/>
      <c r="H46" s="31"/>
    </row>
    <row r="47" spans="1:8" ht="25.5">
      <c r="A47" s="67">
        <v>37</v>
      </c>
      <c r="B47" s="22" t="s">
        <v>508</v>
      </c>
      <c r="C47" s="23">
        <v>60</v>
      </c>
      <c r="D47" s="31"/>
      <c r="E47" s="31"/>
      <c r="F47" s="31"/>
      <c r="G47" s="31"/>
      <c r="H47" s="31"/>
    </row>
    <row r="48" spans="1:8" ht="15">
      <c r="A48" s="67">
        <v>38</v>
      </c>
      <c r="B48" s="25" t="s">
        <v>509</v>
      </c>
      <c r="C48" s="23">
        <v>60</v>
      </c>
      <c r="D48" s="31"/>
      <c r="E48" s="31"/>
      <c r="F48" s="31"/>
      <c r="G48" s="31"/>
      <c r="H48" s="31"/>
    </row>
    <row r="49" spans="1:8" ht="15">
      <c r="A49" s="67">
        <v>39</v>
      </c>
      <c r="B49" s="25" t="s">
        <v>510</v>
      </c>
      <c r="C49" s="23">
        <f>80+200</f>
        <v>280</v>
      </c>
      <c r="D49" s="31"/>
      <c r="E49" s="31"/>
      <c r="F49" s="31"/>
      <c r="G49" s="31"/>
      <c r="H49" s="31"/>
    </row>
    <row r="50" spans="1:8" ht="15" customHeight="1">
      <c r="A50" s="155" t="s">
        <v>618</v>
      </c>
      <c r="B50" s="155"/>
      <c r="C50" s="155"/>
      <c r="D50" s="155"/>
      <c r="E50" s="155"/>
      <c r="F50" s="155"/>
      <c r="G50" s="155"/>
      <c r="H50" s="156"/>
    </row>
    <row r="51" spans="1:8" ht="25.5">
      <c r="A51" s="67">
        <v>40</v>
      </c>
      <c r="B51" s="24" t="s">
        <v>511</v>
      </c>
      <c r="C51" s="26">
        <f>10+70</f>
        <v>80</v>
      </c>
      <c r="D51" s="31"/>
      <c r="E51" s="31"/>
      <c r="F51" s="31"/>
      <c r="G51" s="31"/>
      <c r="H51" s="31"/>
    </row>
    <row r="52" spans="1:8" ht="25.5">
      <c r="A52" s="67">
        <v>41</v>
      </c>
      <c r="B52" s="24" t="s">
        <v>512</v>
      </c>
      <c r="C52" s="23">
        <f>120+320</f>
        <v>440</v>
      </c>
      <c r="D52" s="31"/>
      <c r="E52" s="31"/>
      <c r="F52" s="31"/>
      <c r="G52" s="31"/>
      <c r="H52" s="31"/>
    </row>
    <row r="53" spans="1:8" ht="25.5">
      <c r="A53" s="67">
        <v>42</v>
      </c>
      <c r="B53" s="24" t="s">
        <v>513</v>
      </c>
      <c r="C53" s="23">
        <v>128</v>
      </c>
      <c r="D53" s="31"/>
      <c r="E53" s="31"/>
      <c r="F53" s="31"/>
      <c r="G53" s="31"/>
      <c r="H53" s="31"/>
    </row>
    <row r="54" spans="1:8" ht="25.5">
      <c r="A54" s="67">
        <v>43</v>
      </c>
      <c r="B54" s="24" t="s">
        <v>514</v>
      </c>
      <c r="C54" s="23">
        <f>100+1050</f>
        <v>1150</v>
      </c>
      <c r="D54" s="31"/>
      <c r="E54" s="31"/>
      <c r="F54" s="31"/>
      <c r="G54" s="31"/>
      <c r="H54" s="31"/>
    </row>
    <row r="55" spans="1:8" ht="38.25">
      <c r="A55" s="67">
        <v>44</v>
      </c>
      <c r="B55" s="30" t="s">
        <v>469</v>
      </c>
      <c r="C55" s="32">
        <v>100</v>
      </c>
      <c r="D55" s="29"/>
      <c r="E55" s="29"/>
      <c r="F55" s="29"/>
      <c r="G55" s="29"/>
      <c r="H55" s="29"/>
    </row>
    <row r="56" spans="1:8" ht="15">
      <c r="A56" s="157" t="s">
        <v>619</v>
      </c>
      <c r="B56" s="157"/>
      <c r="C56" s="157"/>
      <c r="D56" s="157"/>
      <c r="E56" s="157"/>
      <c r="F56" s="157"/>
      <c r="G56" s="157"/>
      <c r="H56" s="158"/>
    </row>
    <row r="57" spans="1:8" ht="38.25">
      <c r="A57" s="67">
        <v>45</v>
      </c>
      <c r="B57" s="25" t="s">
        <v>515</v>
      </c>
      <c r="C57" s="23"/>
      <c r="D57" s="31"/>
      <c r="E57" s="31"/>
      <c r="F57" s="31"/>
      <c r="G57" s="31"/>
      <c r="H57" s="31"/>
    </row>
    <row r="58" spans="1:8" ht="51">
      <c r="A58" s="67">
        <v>46</v>
      </c>
      <c r="B58" s="22" t="s">
        <v>516</v>
      </c>
      <c r="C58" s="23">
        <v>200</v>
      </c>
      <c r="D58" s="31"/>
      <c r="E58" s="31"/>
      <c r="F58" s="31"/>
      <c r="G58" s="31"/>
      <c r="H58" s="31"/>
    </row>
    <row r="59" spans="1:8" ht="38.25">
      <c r="A59" s="67">
        <v>47</v>
      </c>
      <c r="B59" s="22" t="s">
        <v>517</v>
      </c>
      <c r="C59" s="23">
        <f>80+360</f>
        <v>440</v>
      </c>
      <c r="D59" s="31"/>
      <c r="E59" s="31"/>
      <c r="F59" s="31"/>
      <c r="G59" s="31"/>
      <c r="H59" s="31"/>
    </row>
    <row r="60" spans="1:8" ht="102">
      <c r="A60" s="67">
        <v>48</v>
      </c>
      <c r="B60" s="22" t="s">
        <v>518</v>
      </c>
      <c r="C60" s="23">
        <v>280</v>
      </c>
      <c r="D60" s="31"/>
      <c r="E60" s="31"/>
      <c r="F60" s="31"/>
      <c r="G60" s="31"/>
      <c r="H60" s="31"/>
    </row>
    <row r="61" spans="1:8" ht="15">
      <c r="A61" s="67">
        <v>49</v>
      </c>
      <c r="B61" s="22" t="s">
        <v>519</v>
      </c>
      <c r="C61" s="23">
        <f>10+40</f>
        <v>50</v>
      </c>
      <c r="D61" s="31"/>
      <c r="E61" s="31"/>
      <c r="F61" s="31"/>
      <c r="G61" s="31"/>
      <c r="H61" s="31"/>
    </row>
    <row r="62" spans="1:8" ht="25.5">
      <c r="A62" s="67">
        <v>50</v>
      </c>
      <c r="B62" s="24" t="s">
        <v>520</v>
      </c>
      <c r="C62" s="26">
        <f>20+150+890</f>
        <v>1060</v>
      </c>
      <c r="D62" s="31"/>
      <c r="E62" s="31"/>
      <c r="F62" s="31"/>
      <c r="G62" s="31"/>
      <c r="H62" s="31"/>
    </row>
    <row r="63" spans="1:8" ht="38.25">
      <c r="A63" s="67">
        <v>51</v>
      </c>
      <c r="B63" s="24" t="s">
        <v>521</v>
      </c>
      <c r="C63" s="23">
        <f>40+150+410</f>
        <v>600</v>
      </c>
      <c r="D63" s="31"/>
      <c r="E63" s="31"/>
      <c r="F63" s="31"/>
      <c r="G63" s="31"/>
      <c r="H63" s="31"/>
    </row>
    <row r="64" spans="1:8" ht="25.5">
      <c r="A64" s="67">
        <v>52</v>
      </c>
      <c r="B64" s="25" t="s">
        <v>522</v>
      </c>
      <c r="C64" s="27"/>
      <c r="D64" s="31"/>
      <c r="E64" s="31"/>
      <c r="F64" s="31"/>
      <c r="G64" s="31"/>
      <c r="H64" s="31"/>
    </row>
    <row r="65" spans="1:8" ht="15">
      <c r="A65" s="67">
        <v>53</v>
      </c>
      <c r="B65" s="24" t="s">
        <v>523</v>
      </c>
      <c r="C65" s="27">
        <f>12+60</f>
        <v>72</v>
      </c>
      <c r="D65" s="31"/>
      <c r="E65" s="31"/>
      <c r="F65" s="31"/>
      <c r="G65" s="31"/>
      <c r="H65" s="31"/>
    </row>
    <row r="66" spans="1:8" ht="15" customHeight="1">
      <c r="A66" s="155" t="s">
        <v>620</v>
      </c>
      <c r="B66" s="155"/>
      <c r="C66" s="155"/>
      <c r="D66" s="155"/>
      <c r="E66" s="155"/>
      <c r="F66" s="155"/>
      <c r="G66" s="155"/>
      <c r="H66" s="156"/>
    </row>
    <row r="67" spans="1:8" ht="15">
      <c r="A67" s="67">
        <v>54</v>
      </c>
      <c r="B67" s="25" t="s">
        <v>524</v>
      </c>
      <c r="C67" s="23">
        <v>180</v>
      </c>
      <c r="D67" s="31"/>
      <c r="E67" s="31"/>
      <c r="F67" s="31"/>
      <c r="G67" s="31"/>
      <c r="H67" s="31"/>
    </row>
    <row r="68" spans="1:8" ht="63.75">
      <c r="A68" s="67">
        <v>55</v>
      </c>
      <c r="B68" s="22" t="s">
        <v>525</v>
      </c>
      <c r="C68" s="23">
        <v>130</v>
      </c>
      <c r="D68" s="31"/>
      <c r="E68" s="31"/>
      <c r="F68" s="31"/>
      <c r="G68" s="31"/>
      <c r="H68" s="31"/>
    </row>
    <row r="69" spans="1:8" ht="51">
      <c r="A69" s="67">
        <v>56</v>
      </c>
      <c r="B69" s="22" t="s">
        <v>526</v>
      </c>
      <c r="C69" s="23">
        <v>60</v>
      </c>
      <c r="D69" s="31"/>
      <c r="E69" s="31"/>
      <c r="F69" s="31"/>
      <c r="G69" s="31"/>
      <c r="H69" s="31"/>
    </row>
    <row r="70" spans="1:8" ht="25.5">
      <c r="A70" s="67">
        <v>57</v>
      </c>
      <c r="B70" s="24" t="s">
        <v>527</v>
      </c>
      <c r="C70" s="23">
        <f>20+45</f>
        <v>65</v>
      </c>
      <c r="D70" s="31"/>
      <c r="E70" s="31"/>
      <c r="F70" s="31"/>
      <c r="G70" s="31"/>
      <c r="H70" s="31"/>
    </row>
    <row r="71" spans="1:8" ht="15" customHeight="1">
      <c r="A71" s="155" t="s">
        <v>621</v>
      </c>
      <c r="B71" s="155"/>
      <c r="C71" s="155"/>
      <c r="D71" s="155"/>
      <c r="E71" s="155"/>
      <c r="F71" s="155"/>
      <c r="G71" s="155"/>
      <c r="H71" s="156"/>
    </row>
    <row r="72" spans="1:8" ht="89.25">
      <c r="A72" s="67">
        <v>58</v>
      </c>
      <c r="B72" s="24" t="s">
        <v>528</v>
      </c>
      <c r="C72" s="23">
        <f>30+120+36</f>
        <v>186</v>
      </c>
      <c r="D72" s="31"/>
      <c r="E72" s="31"/>
      <c r="F72" s="31"/>
      <c r="G72" s="31"/>
      <c r="H72" s="31"/>
    </row>
    <row r="73" spans="1:8" ht="15">
      <c r="A73" s="67">
        <v>59</v>
      </c>
      <c r="B73" s="25" t="s">
        <v>529</v>
      </c>
      <c r="C73" s="23">
        <v>90</v>
      </c>
      <c r="D73" s="31"/>
      <c r="E73" s="31"/>
      <c r="F73" s="31"/>
      <c r="G73" s="31"/>
      <c r="H73" s="31"/>
    </row>
    <row r="74" spans="1:8" ht="51">
      <c r="A74" s="67">
        <v>60</v>
      </c>
      <c r="B74" s="24" t="s">
        <v>530</v>
      </c>
      <c r="C74" s="23">
        <f>60+160+270</f>
        <v>490</v>
      </c>
      <c r="D74" s="31"/>
      <c r="E74" s="31"/>
      <c r="F74" s="31"/>
      <c r="G74" s="31"/>
      <c r="H74" s="31"/>
    </row>
    <row r="75" spans="1:8" ht="76.5">
      <c r="A75" s="67">
        <v>61</v>
      </c>
      <c r="B75" s="25" t="s">
        <v>531</v>
      </c>
      <c r="C75" s="23">
        <f>5+120</f>
        <v>125</v>
      </c>
      <c r="D75" s="31"/>
      <c r="E75" s="31"/>
      <c r="F75" s="31"/>
      <c r="G75" s="31"/>
      <c r="H75" s="31"/>
    </row>
    <row r="76" spans="1:8" ht="76.5">
      <c r="A76" s="67">
        <v>62</v>
      </c>
      <c r="B76" s="24" t="s">
        <v>532</v>
      </c>
      <c r="C76" s="23">
        <f>30+80+99</f>
        <v>209</v>
      </c>
      <c r="D76" s="31"/>
      <c r="E76" s="31"/>
      <c r="F76" s="31"/>
      <c r="G76" s="31"/>
      <c r="H76" s="31"/>
    </row>
    <row r="77" spans="1:8" ht="15" customHeight="1">
      <c r="A77" s="157" t="s">
        <v>622</v>
      </c>
      <c r="B77" s="157"/>
      <c r="C77" s="157"/>
      <c r="D77" s="157"/>
      <c r="E77" s="157"/>
      <c r="F77" s="157"/>
      <c r="G77" s="157"/>
      <c r="H77" s="158"/>
    </row>
    <row r="78" spans="1:8" ht="25.5">
      <c r="A78" s="67">
        <v>63</v>
      </c>
      <c r="B78" s="25" t="s">
        <v>533</v>
      </c>
      <c r="C78" s="23">
        <f>240+200</f>
        <v>440</v>
      </c>
      <c r="D78" s="31"/>
      <c r="E78" s="31"/>
      <c r="F78" s="31"/>
      <c r="G78" s="31"/>
      <c r="H78" s="31"/>
    </row>
    <row r="79" spans="1:8" ht="25.5">
      <c r="A79" s="67">
        <v>64</v>
      </c>
      <c r="B79" s="25" t="s">
        <v>534</v>
      </c>
      <c r="C79" s="23">
        <f>40+100</f>
        <v>140</v>
      </c>
      <c r="D79" s="31"/>
      <c r="E79" s="31"/>
      <c r="F79" s="31"/>
      <c r="G79" s="31"/>
      <c r="H79" s="31"/>
    </row>
    <row r="80" spans="1:8" ht="38.25">
      <c r="A80" s="67">
        <v>65</v>
      </c>
      <c r="B80" s="22" t="s">
        <v>535</v>
      </c>
      <c r="C80" s="23">
        <f>10+150</f>
        <v>160</v>
      </c>
      <c r="D80" s="31"/>
      <c r="E80" s="31"/>
      <c r="F80" s="31"/>
      <c r="G80" s="31"/>
      <c r="H80" s="31"/>
    </row>
    <row r="81" spans="1:8" ht="38.25">
      <c r="A81" s="67">
        <v>66</v>
      </c>
      <c r="B81" s="22" t="s">
        <v>536</v>
      </c>
      <c r="C81" s="23">
        <f>150+505</f>
        <v>655</v>
      </c>
      <c r="D81" s="31"/>
      <c r="E81" s="31"/>
      <c r="F81" s="31"/>
      <c r="G81" s="31"/>
      <c r="H81" s="31"/>
    </row>
    <row r="82" spans="1:8" ht="25.5">
      <c r="A82" s="67">
        <v>67</v>
      </c>
      <c r="B82" s="24" t="s">
        <v>537</v>
      </c>
      <c r="C82" s="23">
        <f>40+120+28</f>
        <v>188</v>
      </c>
      <c r="D82" s="31"/>
      <c r="E82" s="31"/>
      <c r="F82" s="31"/>
      <c r="G82" s="31"/>
      <c r="H82" s="31"/>
    </row>
    <row r="83" spans="1:8" ht="15">
      <c r="A83" s="67">
        <v>68</v>
      </c>
      <c r="B83" s="25" t="s">
        <v>538</v>
      </c>
      <c r="C83" s="23">
        <f>40+160</f>
        <v>200</v>
      </c>
      <c r="D83" s="31"/>
      <c r="E83" s="31"/>
      <c r="F83" s="31"/>
      <c r="G83" s="31"/>
      <c r="H83" s="31"/>
    </row>
    <row r="84" spans="1:8" ht="15">
      <c r="A84" s="67">
        <v>69</v>
      </c>
      <c r="B84" s="25" t="s">
        <v>539</v>
      </c>
      <c r="C84" s="23">
        <f>50+12+2071</f>
        <v>2133</v>
      </c>
      <c r="D84" s="31"/>
      <c r="E84" s="31"/>
      <c r="F84" s="31"/>
      <c r="G84" s="31"/>
      <c r="H84" s="31"/>
    </row>
    <row r="85" spans="1:8" ht="15">
      <c r="A85" s="67">
        <v>70</v>
      </c>
      <c r="B85" s="25" t="s">
        <v>540</v>
      </c>
      <c r="C85" s="23">
        <f>40+180+708</f>
        <v>928</v>
      </c>
      <c r="D85" s="31"/>
      <c r="E85" s="31"/>
      <c r="F85" s="31"/>
      <c r="G85" s="31"/>
      <c r="H85" s="31"/>
    </row>
    <row r="86" spans="1:8" ht="15">
      <c r="A86" s="67">
        <v>71</v>
      </c>
      <c r="B86" s="25" t="s">
        <v>541</v>
      </c>
      <c r="C86" s="23">
        <v>360</v>
      </c>
      <c r="D86" s="31"/>
      <c r="E86" s="31"/>
      <c r="F86" s="31"/>
      <c r="G86" s="31"/>
      <c r="H86" s="31"/>
    </row>
    <row r="87" spans="1:8" ht="25.5">
      <c r="A87" s="67">
        <v>72</v>
      </c>
      <c r="B87" s="25" t="s">
        <v>542</v>
      </c>
      <c r="C87" s="23">
        <f>40+40</f>
        <v>80</v>
      </c>
      <c r="D87" s="31"/>
      <c r="E87" s="31"/>
      <c r="F87" s="31"/>
      <c r="G87" s="31"/>
      <c r="H87" s="31"/>
    </row>
    <row r="88" spans="1:8" ht="38.25">
      <c r="A88" s="67">
        <v>73</v>
      </c>
      <c r="B88" s="25" t="s">
        <v>543</v>
      </c>
      <c r="C88" s="23">
        <f>320+200+490</f>
        <v>1010</v>
      </c>
      <c r="D88" s="31"/>
      <c r="E88" s="31"/>
      <c r="F88" s="31"/>
      <c r="G88" s="31"/>
      <c r="H88" s="31"/>
    </row>
    <row r="89" spans="1:8" ht="51">
      <c r="A89" s="67">
        <v>74</v>
      </c>
      <c r="B89" s="25" t="s">
        <v>544</v>
      </c>
      <c r="C89" s="23">
        <f>40+320</f>
        <v>360</v>
      </c>
      <c r="D89" s="31"/>
      <c r="E89" s="31"/>
      <c r="F89" s="31"/>
      <c r="G89" s="31"/>
      <c r="H89" s="31"/>
    </row>
    <row r="90" spans="1:8" ht="15">
      <c r="A90" s="67">
        <v>75</v>
      </c>
      <c r="B90" s="25" t="s">
        <v>545</v>
      </c>
      <c r="C90" s="23">
        <v>120</v>
      </c>
      <c r="D90" s="31"/>
      <c r="E90" s="31"/>
      <c r="F90" s="31"/>
      <c r="G90" s="31"/>
      <c r="H90" s="31"/>
    </row>
    <row r="91" spans="1:8" ht="15">
      <c r="A91" s="67">
        <v>76</v>
      </c>
      <c r="B91" s="25" t="s">
        <v>726</v>
      </c>
      <c r="C91" s="23">
        <v>160</v>
      </c>
      <c r="D91" s="31"/>
      <c r="E91" s="31"/>
      <c r="F91" s="31"/>
      <c r="G91" s="31"/>
      <c r="H91" s="31"/>
    </row>
    <row r="92" spans="1:8" ht="26.25">
      <c r="A92" s="67"/>
      <c r="B92" s="112" t="s">
        <v>724</v>
      </c>
      <c r="C92" s="23">
        <v>10</v>
      </c>
      <c r="D92" s="31"/>
      <c r="E92" s="31"/>
      <c r="F92" s="31"/>
      <c r="G92" s="31"/>
      <c r="H92" s="31"/>
    </row>
    <row r="93" spans="1:8" ht="26.25">
      <c r="A93" s="67"/>
      <c r="B93" s="112" t="s">
        <v>725</v>
      </c>
      <c r="C93" s="23">
        <v>30</v>
      </c>
      <c r="D93" s="31"/>
      <c r="E93" s="31"/>
      <c r="F93" s="31"/>
      <c r="G93" s="31"/>
      <c r="H93" s="31"/>
    </row>
    <row r="94" spans="1:8" ht="15" customHeight="1">
      <c r="A94" s="157" t="s">
        <v>623</v>
      </c>
      <c r="B94" s="157"/>
      <c r="C94" s="157"/>
      <c r="D94" s="157"/>
      <c r="E94" s="157"/>
      <c r="F94" s="157"/>
      <c r="G94" s="157"/>
      <c r="H94" s="158"/>
    </row>
    <row r="95" spans="1:8" ht="25.5">
      <c r="A95" s="67">
        <v>77</v>
      </c>
      <c r="B95" s="22" t="s">
        <v>546</v>
      </c>
      <c r="C95" s="23">
        <v>900</v>
      </c>
      <c r="D95" s="31"/>
      <c r="E95" s="31"/>
      <c r="F95" s="31"/>
      <c r="G95" s="31"/>
      <c r="H95" s="31"/>
    </row>
    <row r="96" spans="1:8" ht="51">
      <c r="A96" s="67">
        <v>78</v>
      </c>
      <c r="B96" s="22" t="s">
        <v>547</v>
      </c>
      <c r="C96" s="23">
        <v>990</v>
      </c>
      <c r="D96" s="31"/>
      <c r="E96" s="31"/>
      <c r="F96" s="31"/>
      <c r="G96" s="31"/>
      <c r="H96" s="31"/>
    </row>
    <row r="97" spans="1:8" ht="38.25">
      <c r="A97" s="67">
        <v>79</v>
      </c>
      <c r="B97" s="22" t="s">
        <v>548</v>
      </c>
      <c r="C97" s="23"/>
      <c r="D97" s="31"/>
      <c r="E97" s="31"/>
      <c r="F97" s="31"/>
      <c r="G97" s="31"/>
      <c r="H97" s="31"/>
    </row>
    <row r="98" spans="1:8" ht="25.5">
      <c r="A98" s="67">
        <v>80</v>
      </c>
      <c r="B98" s="22" t="s">
        <v>549</v>
      </c>
      <c r="C98" s="23">
        <f>120+24</f>
        <v>144</v>
      </c>
      <c r="D98" s="31"/>
      <c r="E98" s="31"/>
      <c r="F98" s="31"/>
      <c r="G98" s="31"/>
      <c r="H98" s="31"/>
    </row>
    <row r="99" spans="1:8" ht="26.25">
      <c r="A99" s="67"/>
      <c r="B99" s="116" t="s">
        <v>727</v>
      </c>
      <c r="C99" s="23"/>
      <c r="D99" s="31"/>
      <c r="E99" s="31"/>
      <c r="F99" s="31"/>
      <c r="G99" s="31"/>
      <c r="H99" s="31"/>
    </row>
    <row r="100" spans="1:8" ht="15" customHeight="1">
      <c r="A100" s="157" t="s">
        <v>624</v>
      </c>
      <c r="B100" s="157"/>
      <c r="C100" s="157"/>
      <c r="D100" s="157"/>
      <c r="E100" s="157"/>
      <c r="F100" s="157"/>
      <c r="G100" s="157"/>
      <c r="H100" s="158"/>
    </row>
    <row r="101" spans="1:8" ht="76.5">
      <c r="A101" s="67">
        <v>81</v>
      </c>
      <c r="B101" s="24" t="s">
        <v>550</v>
      </c>
      <c r="C101" s="23">
        <f>180+15+2250</f>
        <v>2445</v>
      </c>
      <c r="D101" s="31"/>
      <c r="E101" s="31"/>
      <c r="F101" s="31"/>
      <c r="G101" s="31"/>
      <c r="H101" s="31"/>
    </row>
    <row r="102" spans="1:8" ht="25.5">
      <c r="A102" s="67">
        <v>82</v>
      </c>
      <c r="B102" s="25" t="s">
        <v>551</v>
      </c>
      <c r="C102" s="23"/>
      <c r="D102" s="31"/>
      <c r="E102" s="31"/>
      <c r="F102" s="31"/>
      <c r="G102" s="31"/>
      <c r="H102" s="31"/>
    </row>
    <row r="103" spans="1:8" ht="25.5">
      <c r="A103" s="67">
        <v>83</v>
      </c>
      <c r="B103" s="25" t="s">
        <v>552</v>
      </c>
      <c r="C103" s="23">
        <f>30+855</f>
        <v>885</v>
      </c>
      <c r="D103" s="31"/>
      <c r="E103" s="31"/>
      <c r="F103" s="31"/>
      <c r="G103" s="31"/>
      <c r="H103" s="31"/>
    </row>
    <row r="104" spans="1:8" ht="15" customHeight="1">
      <c r="A104" s="157" t="s">
        <v>625</v>
      </c>
      <c r="B104" s="157"/>
      <c r="C104" s="157"/>
      <c r="D104" s="157"/>
      <c r="E104" s="157"/>
      <c r="F104" s="157"/>
      <c r="G104" s="157"/>
      <c r="H104" s="158"/>
    </row>
    <row r="105" spans="1:8" ht="25.5">
      <c r="A105" s="67">
        <v>84</v>
      </c>
      <c r="B105" s="22" t="s">
        <v>553</v>
      </c>
      <c r="C105" s="23">
        <v>300</v>
      </c>
      <c r="D105" s="31"/>
      <c r="E105" s="31"/>
      <c r="F105" s="31"/>
      <c r="G105" s="31"/>
      <c r="H105" s="31"/>
    </row>
    <row r="106" spans="1:8" ht="15">
      <c r="A106" s="67">
        <v>85</v>
      </c>
      <c r="B106" s="22" t="s">
        <v>554</v>
      </c>
      <c r="C106" s="23">
        <v>150</v>
      </c>
      <c r="D106" s="31"/>
      <c r="E106" s="31"/>
      <c r="F106" s="31"/>
      <c r="G106" s="31"/>
      <c r="H106" s="31"/>
    </row>
    <row r="107" spans="1:8" ht="15">
      <c r="A107" s="67">
        <v>86</v>
      </c>
      <c r="B107" s="22" t="s">
        <v>555</v>
      </c>
      <c r="C107" s="23">
        <f>60+150+220</f>
        <v>430</v>
      </c>
      <c r="D107" s="31"/>
      <c r="E107" s="31"/>
      <c r="F107" s="31"/>
      <c r="G107" s="31"/>
      <c r="H107" s="31"/>
    </row>
    <row r="108" spans="1:8" ht="25.5">
      <c r="A108" s="67">
        <v>87</v>
      </c>
      <c r="B108" s="22" t="s">
        <v>556</v>
      </c>
      <c r="C108" s="23">
        <f>5+108+180</f>
        <v>293</v>
      </c>
      <c r="D108" s="31"/>
      <c r="E108" s="31"/>
      <c r="F108" s="31"/>
      <c r="G108" s="31"/>
      <c r="H108" s="31"/>
    </row>
    <row r="109" spans="1:8" ht="15">
      <c r="A109" s="67">
        <v>88</v>
      </c>
      <c r="B109" s="25" t="s">
        <v>557</v>
      </c>
      <c r="C109" s="23">
        <f>5+34.5+10</f>
        <v>49.5</v>
      </c>
      <c r="D109" s="31"/>
      <c r="E109" s="31"/>
      <c r="F109" s="31"/>
      <c r="G109" s="31"/>
      <c r="H109" s="31"/>
    </row>
    <row r="110" spans="1:8" ht="38.25">
      <c r="A110" s="67">
        <v>89</v>
      </c>
      <c r="B110" s="22" t="s">
        <v>558</v>
      </c>
      <c r="C110" s="23">
        <f>20+270+90</f>
        <v>380</v>
      </c>
      <c r="D110" s="31"/>
      <c r="E110" s="31"/>
      <c r="F110" s="31"/>
      <c r="G110" s="31"/>
      <c r="H110" s="31"/>
    </row>
    <row r="111" spans="1:8" ht="15">
      <c r="A111" s="67">
        <v>90</v>
      </c>
      <c r="B111" s="25" t="s">
        <v>559</v>
      </c>
      <c r="C111" s="23"/>
      <c r="D111" s="31"/>
      <c r="E111" s="31"/>
      <c r="F111" s="31"/>
      <c r="G111" s="31"/>
      <c r="H111" s="31"/>
    </row>
    <row r="112" spans="1:8" ht="15">
      <c r="A112" s="67">
        <v>91</v>
      </c>
      <c r="B112" s="25" t="s">
        <v>560</v>
      </c>
      <c r="C112" s="23">
        <f>40+270+300</f>
        <v>610</v>
      </c>
      <c r="D112" s="31"/>
      <c r="E112" s="31"/>
      <c r="F112" s="31"/>
      <c r="G112" s="31"/>
      <c r="H112" s="31"/>
    </row>
    <row r="113" spans="1:8" ht="15" customHeight="1">
      <c r="A113" s="157" t="s">
        <v>626</v>
      </c>
      <c r="B113" s="157"/>
      <c r="C113" s="157"/>
      <c r="D113" s="157"/>
      <c r="E113" s="157"/>
      <c r="F113" s="157"/>
      <c r="G113" s="157"/>
      <c r="H113" s="158"/>
    </row>
    <row r="114" spans="1:8" ht="63.75">
      <c r="A114" s="67">
        <v>92</v>
      </c>
      <c r="B114" s="22" t="s">
        <v>561</v>
      </c>
      <c r="C114" s="23">
        <f>40+100</f>
        <v>140</v>
      </c>
      <c r="D114" s="31"/>
      <c r="E114" s="31"/>
      <c r="F114" s="31"/>
      <c r="G114" s="31"/>
      <c r="H114" s="31"/>
    </row>
    <row r="115" spans="1:8" ht="51">
      <c r="A115" s="67">
        <v>93</v>
      </c>
      <c r="B115" s="22" t="s">
        <v>562</v>
      </c>
      <c r="C115" s="23">
        <f>130+180</f>
        <v>310</v>
      </c>
      <c r="D115" s="31"/>
      <c r="E115" s="31"/>
      <c r="F115" s="31"/>
      <c r="G115" s="31"/>
      <c r="H115" s="31"/>
    </row>
    <row r="116" spans="1:8" s="2" customFormat="1" ht="15">
      <c r="A116" s="67">
        <v>94</v>
      </c>
      <c r="B116" s="24" t="s">
        <v>563</v>
      </c>
      <c r="C116" s="26">
        <f>10+50+30</f>
        <v>90</v>
      </c>
      <c r="D116" s="32"/>
      <c r="E116" s="32"/>
      <c r="F116" s="32"/>
      <c r="G116" s="32"/>
      <c r="H116" s="32"/>
    </row>
    <row r="117" spans="1:8" ht="114.75">
      <c r="A117" s="67">
        <v>95</v>
      </c>
      <c r="B117" s="22" t="s">
        <v>564</v>
      </c>
      <c r="C117" s="23">
        <f>60+60</f>
        <v>120</v>
      </c>
      <c r="D117" s="31"/>
      <c r="E117" s="31"/>
      <c r="F117" s="31"/>
      <c r="G117" s="31"/>
      <c r="H117" s="31"/>
    </row>
    <row r="118" spans="1:8" ht="38.25">
      <c r="A118" s="67">
        <v>96</v>
      </c>
      <c r="B118" s="25" t="s">
        <v>565</v>
      </c>
      <c r="C118" s="23">
        <f>40+60</f>
        <v>100</v>
      </c>
      <c r="D118" s="31"/>
      <c r="E118" s="31"/>
      <c r="F118" s="31"/>
      <c r="G118" s="31"/>
      <c r="H118" s="31"/>
    </row>
    <row r="119" spans="1:8" ht="25.5">
      <c r="A119" s="67">
        <v>97</v>
      </c>
      <c r="B119" s="25" t="s">
        <v>566</v>
      </c>
      <c r="C119" s="23"/>
      <c r="D119" s="31"/>
      <c r="E119" s="31"/>
      <c r="F119" s="31"/>
      <c r="G119" s="31"/>
      <c r="H119" s="31"/>
    </row>
    <row r="120" spans="1:8" ht="25.5">
      <c r="A120" s="67">
        <v>98</v>
      </c>
      <c r="B120" s="24" t="s">
        <v>567</v>
      </c>
      <c r="C120" s="26">
        <f>40+90</f>
        <v>130</v>
      </c>
      <c r="D120" s="31"/>
      <c r="E120" s="31"/>
      <c r="F120" s="31"/>
      <c r="G120" s="31"/>
      <c r="H120" s="31"/>
    </row>
    <row r="121" spans="1:8" ht="25.5">
      <c r="A121" s="67">
        <v>99</v>
      </c>
      <c r="B121" s="24" t="s">
        <v>568</v>
      </c>
      <c r="C121" s="26">
        <f>10+430</f>
        <v>440</v>
      </c>
      <c r="D121" s="31"/>
      <c r="E121" s="31"/>
      <c r="F121" s="31"/>
      <c r="G121" s="31"/>
      <c r="H121" s="31"/>
    </row>
    <row r="122" spans="1:8" ht="25.5">
      <c r="A122" s="67">
        <v>100</v>
      </c>
      <c r="B122" s="24" t="s">
        <v>569</v>
      </c>
      <c r="C122" s="26">
        <v>40</v>
      </c>
      <c r="D122" s="31"/>
      <c r="E122" s="31"/>
      <c r="F122" s="31"/>
      <c r="G122" s="31"/>
      <c r="H122" s="31"/>
    </row>
    <row r="123" spans="1:8" ht="25.5">
      <c r="A123" s="67">
        <v>101</v>
      </c>
      <c r="B123" s="22" t="s">
        <v>570</v>
      </c>
      <c r="C123" s="23">
        <f>10+50+120</f>
        <v>180</v>
      </c>
      <c r="D123" s="31"/>
      <c r="E123" s="31"/>
      <c r="F123" s="31"/>
      <c r="G123" s="31"/>
      <c r="H123" s="31"/>
    </row>
    <row r="124" spans="1:8" ht="15">
      <c r="A124" s="67">
        <v>102</v>
      </c>
      <c r="B124" s="22" t="s">
        <v>571</v>
      </c>
      <c r="C124" s="23">
        <v>42</v>
      </c>
      <c r="D124" s="31"/>
      <c r="E124" s="31"/>
      <c r="F124" s="31"/>
      <c r="G124" s="31"/>
      <c r="H124" s="31"/>
    </row>
    <row r="125" spans="1:8" ht="63.75">
      <c r="A125" s="67">
        <v>103</v>
      </c>
      <c r="B125" s="25" t="s">
        <v>572</v>
      </c>
      <c r="C125" s="23">
        <f>50+270</f>
        <v>320</v>
      </c>
      <c r="D125" s="31"/>
      <c r="E125" s="31"/>
      <c r="F125" s="31"/>
      <c r="G125" s="31"/>
      <c r="H125" s="31"/>
    </row>
    <row r="126" spans="1:8" ht="38.25">
      <c r="A126" s="67">
        <v>104</v>
      </c>
      <c r="B126" s="25" t="s">
        <v>573</v>
      </c>
      <c r="C126" s="23">
        <v>48</v>
      </c>
      <c r="D126" s="31"/>
      <c r="E126" s="31"/>
      <c r="F126" s="31"/>
      <c r="G126" s="31"/>
      <c r="H126" s="31"/>
    </row>
    <row r="127" spans="1:8" ht="51">
      <c r="A127" s="67">
        <v>105</v>
      </c>
      <c r="B127" s="28" t="s">
        <v>574</v>
      </c>
      <c r="C127" s="32">
        <v>150</v>
      </c>
      <c r="D127" s="29"/>
      <c r="E127" s="29"/>
      <c r="F127" s="29"/>
      <c r="G127" s="29"/>
      <c r="H127" s="29"/>
    </row>
  </sheetData>
  <sheetProtection/>
  <mergeCells count="16">
    <mergeCell ref="A113:H113"/>
    <mergeCell ref="A1:H1"/>
    <mergeCell ref="A3:B3"/>
    <mergeCell ref="C3:F3"/>
    <mergeCell ref="A6:H6"/>
    <mergeCell ref="A28:H28"/>
    <mergeCell ref="A31:H31"/>
    <mergeCell ref="A43:H43"/>
    <mergeCell ref="A50:H50"/>
    <mergeCell ref="A56:H56"/>
    <mergeCell ref="A66:H66"/>
    <mergeCell ref="A71:H71"/>
    <mergeCell ref="A77:H77"/>
    <mergeCell ref="A94:H94"/>
    <mergeCell ref="A100:H100"/>
    <mergeCell ref="A104:H104"/>
  </mergeCells>
  <printOptions/>
  <pageMargins left="0.25" right="0.25" top="0.75" bottom="0.75" header="0.3" footer="0.3"/>
  <pageSetup horizontalDpi="600" verticalDpi="600" orientation="landscape" scale="96" r:id="rId1"/>
  <headerFooter>
    <oddHeader>&amp;CAPPENDIX A
GSS11578D-MEAT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vicki.macklin</dc:creator>
  <cp:keywords/>
  <dc:description/>
  <cp:lastModifiedBy>christine.pochomis</cp:lastModifiedBy>
  <cp:lastPrinted>2011-08-11T13:23:17Z</cp:lastPrinted>
  <dcterms:created xsi:type="dcterms:W3CDTF">2009-08-27T15:36:17Z</dcterms:created>
  <dcterms:modified xsi:type="dcterms:W3CDTF">2011-08-11T18:56:07Z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-1032626446</vt:i4>
  </property>
  <property fmtid="{D5CDD505-2E9C-101B-9397-08002B2CF9AE}" pid="4" name="_NewReviewCyc">
    <vt:lpwstr/>
  </property>
  <property fmtid="{D5CDD505-2E9C-101B-9397-08002B2CF9AE}" pid="5" name="_EmailSubje">
    <vt:lpwstr>New Bid File Attachments for Contract Number: GSS11578-D-MEAT</vt:lpwstr>
  </property>
  <property fmtid="{D5CDD505-2E9C-101B-9397-08002B2CF9AE}" pid="6" name="_AuthorEma">
    <vt:lpwstr>christine.pochomis@state.de.us</vt:lpwstr>
  </property>
  <property fmtid="{D5CDD505-2E9C-101B-9397-08002B2CF9AE}" pid="7" name="_AuthorEmailDisplayNa">
    <vt:lpwstr>Pochomis Christine (OMB)</vt:lpwstr>
  </property>
</Properties>
</file>